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tabRatio="911" firstSheet="6" activeTab="12"/>
  </bookViews>
  <sheets>
    <sheet name="Sumário" sheetId="1" r:id="rId1"/>
    <sheet name="1.1. Dados gerais, por RA" sheetId="2" r:id="rId2"/>
    <sheet name="2.1. PIB, variação, por setor" sheetId="3" r:id="rId3"/>
    <sheet name="2.2. PIB, valor, por setor" sheetId="4" r:id="rId4"/>
    <sheet name="2.3. PIB, por ótica" sheetId="5" r:id="rId5"/>
    <sheet name="2.4. Idecon, por setor" sheetId="6" r:id="rId6"/>
    <sheet name="2.5. PMC, por setor" sheetId="7" r:id="rId7"/>
    <sheet name="2.6. PMC, série 12m" sheetId="8" r:id="rId8"/>
    <sheet name="2.7. PMC, comparação 12m" sheetId="9" r:id="rId9"/>
    <sheet name="2.8. PMS, por setor" sheetId="10" r:id="rId10"/>
    <sheet name="2.9. PMS, série 12m" sheetId="11" r:id="rId11"/>
    <sheet name="2.10. PMS, comparação 12m" sheetId="12" r:id="rId12"/>
    <sheet name="2.11. Balança Comercial" sheetId="13" r:id="rId13"/>
    <sheet name="3.1. PED, por variável" sheetId="14" r:id="rId14"/>
    <sheet name="3.2. PNADCT, por variável" sheetId="15" r:id="rId15"/>
    <sheet name="3.3. PNADCT, série 5 anos" sheetId="16" r:id="rId16"/>
    <sheet name="3.4. Novo CAGED, por setor" sheetId="17" r:id="rId17"/>
    <sheet name="3.5. Novo CAGED, série mensal" sheetId="18" r:id="rId18"/>
    <sheet name="3.6. CAGED, série 12m" sheetId="19" r:id="rId19"/>
    <sheet name="4.1. IPCA e INPC, por variável" sheetId="20" r:id="rId20"/>
    <sheet name="4.2. IPCA e INPC, série 12m" sheetId="21" r:id="rId21"/>
    <sheet name="4.3. IPCA, maiores contrib." sheetId="22" r:id="rId22"/>
    <sheet name="4.4. INPC, maiores contrib." sheetId="23" r:id="rId23"/>
    <sheet name="5.1. Receita Corrente Líquida" sheetId="24" r:id="rId24"/>
    <sheet name="5.2. Gasto com Pessoal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<sst xmlns="http://schemas.openxmlformats.org/spreadsheetml/2006/main" count="586" uniqueCount="420">
  <si>
    <t>Dados Estatísticos do Distrito Federal</t>
  </si>
  <si>
    <t>Setores e atividades econômicas</t>
  </si>
  <si>
    <t xml:space="preserve"> Valor corrente (R$ milhão)</t>
  </si>
  <si>
    <t>Agropecuária</t>
  </si>
  <si>
    <t>Agricultura, inclusive o apoio à agricultura e a pós-colheita</t>
  </si>
  <si>
    <t>Pecuária, inclusive o apoio à pecuária</t>
  </si>
  <si>
    <t>Produção florestal, pesca e aquicultura</t>
  </si>
  <si>
    <t>Indústria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</si>
  <si>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</si>
  <si>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</si>
  <si>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</si>
  <si>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</si>
  <si>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>Serviços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</si>
  <si>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</si>
  <si>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</si>
  <si>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</si>
  <si>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</si>
  <si>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</si>
  <si>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</si>
  <si>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</si>
  <si>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Administração,defesa, educação e saúde públicas e seguridade social</t>
  </si>
  <si>
    <t>Educação e saúde privadas</t>
  </si>
  <si>
    <t>Artes, cultura, esporte e recreação e outras atividades de serviços</t>
  </si>
  <si>
    <t>Serviços domésticos</t>
  </si>
  <si>
    <t>Valor adicionado bruto</t>
  </si>
  <si>
    <t>Impostos sobre produtos, líquidos de subsídios</t>
  </si>
  <si>
    <t>Produto Interno Bruto</t>
  </si>
  <si>
    <t>Fontes: CODEPLAN - Diretoria de Estudos e Pesquisas Socioeconômicas - Gerência de Contas e Estudos Setoriais - Núcleo de Contas Regionais; e IBGE em parceria com os Órgãos Estaduais de Estatística, Secretarias Estaduais de Governo e Superintendência da Zona Franca de Manaus - SUFRAMA.</t>
  </si>
  <si>
    <t>População</t>
  </si>
  <si>
    <t>Produto Interno Bruto per capita (em R$)</t>
  </si>
  <si>
    <t>¹ Considerou-se a Projeção da população em 1º de julho, realizada pelo IBGE em 2018. Esta estimativa populacional é diferente da enviada ao Tribunal de Contas da União (TCU) a cada ano e utilizada para o cálculo do PIB per capita divulgado pelo Sistema de Contas Regionais do IBGE.</t>
  </si>
  <si>
    <t>Componentes do Produto Interno Bruto</t>
  </si>
  <si>
    <t>Valores correntes (R$ milhão)</t>
  </si>
  <si>
    <t>(-) Consumo intermediário</t>
  </si>
  <si>
    <t>(=) Valor adicionado bruto</t>
  </si>
  <si>
    <t>(+) Impostos sobre produto, líquidos de subsídios</t>
  </si>
  <si>
    <t>(=) PIB - Ótica da Produção</t>
  </si>
  <si>
    <t xml:space="preserve">Remunerações </t>
  </si>
  <si>
    <t xml:space="preserve">   Salários</t>
  </si>
  <si>
    <t xml:space="preserve">   Contribuições sociais</t>
  </si>
  <si>
    <t>(+) Impostos sobre a produção</t>
  </si>
  <si>
    <t xml:space="preserve">   Impostos sobre produto, líquidos de subsídios</t>
  </si>
  <si>
    <t xml:space="preserve">   Outros impostos sobre a produção, líquidos de subsídios</t>
  </si>
  <si>
    <t>(+) Excedente Operacional Bruto (EOB) e Rendimento Misto (RM)</t>
  </si>
  <si>
    <t>(=) PIB - Ótica da Renda</t>
  </si>
  <si>
    <t xml:space="preserve">Valor bruto da produção </t>
  </si>
  <si>
    <r>
      <t>Fonte: IBGE - Pesquisa Mensal de Comércio</t>
    </r>
    <r>
      <rPr>
        <sz val="9"/>
        <color indexed="8"/>
        <rFont val="Arial"/>
        <family val="2"/>
      </rPr>
      <t> </t>
    </r>
  </si>
  <si>
    <t>Segmentos do comércio varejista ampliado</t>
  </si>
  <si>
    <t>Variação do volume de vendas (%)</t>
  </si>
  <si>
    <t>Mensal</t>
  </si>
  <si>
    <t>Acumulado no ano</t>
  </si>
  <si>
    <t>Mês / mês do ano anterior</t>
  </si>
  <si>
    <t>Acumulado no ano (base: mesmo período do ano anterior)</t>
  </si>
  <si>
    <t>Acumulado em doze meses</t>
  </si>
  <si>
    <t>Combustíveis e lubrificantes</t>
  </si>
  <si>
    <t>Hipermercados, supermercados, produtos alimentícios, bebidas e fumo</t>
  </si>
  <si>
    <t xml:space="preserve">   Hipermercados e supermercados</t>
  </si>
  <si>
    <t>Tecidos, vestuário e calçados</t>
  </si>
  <si>
    <t>Móveis e eletrodomésticos</t>
  </si>
  <si>
    <t xml:space="preserve">   Móveis</t>
  </si>
  <si>
    <t xml:space="preserve">   Eletrodomésticos</t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</si>
  <si>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</si>
  <si>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</si>
  <si>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</si>
  <si>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</si>
  <si>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Veículos, motocicletas, partes e peças</t>
  </si>
  <si>
    <t>Material de construção</t>
  </si>
  <si>
    <t>Índice geral</t>
  </si>
  <si>
    <t>Total</t>
  </si>
  <si>
    <t>Serviços prestados às famílias</t>
  </si>
  <si>
    <t>Serviços de informação e comunicação</t>
  </si>
  <si>
    <t>Serviços profissionais, administrativos e complementares</t>
  </si>
  <si>
    <t>Transportes, serviços auxiliares aos transportes e correio</t>
  </si>
  <si>
    <t>Outros serviços</t>
  </si>
  <si>
    <t>Atividades de serviços</t>
  </si>
  <si>
    <t>Variação do volume de serviços (%)</t>
  </si>
  <si>
    <t>1. Dados Gerais</t>
  </si>
  <si>
    <t>2. Atividade Econômica</t>
  </si>
  <si>
    <t>3. Mercado de Trabalho</t>
  </si>
  <si>
    <t>4. Inflação</t>
  </si>
  <si>
    <t>5. Finanças Públicas</t>
  </si>
  <si>
    <t>Setores e Atividades Econômicos</t>
  </si>
  <si>
    <t xml:space="preserve">Serviços </t>
  </si>
  <si>
    <t>Idecon-DF</t>
  </si>
  <si>
    <t>Trimestre / trimestre do ano anterior</t>
  </si>
  <si>
    <t>Acumulado em quatro trimestres</t>
  </si>
  <si>
    <t xml:space="preserve">   Indústrias de transformação</t>
  </si>
  <si>
    <t xml:space="preserve">   Construção</t>
  </si>
  <si>
    <r>
      <t xml:space="preserve">   Outros da indústria</t>
    </r>
    <r>
      <rPr>
        <vertAlign val="superscript"/>
        <sz val="11"/>
        <color indexed="8"/>
        <rFont val="Arial"/>
        <family val="2"/>
      </rPr>
      <t>1</t>
    </r>
  </si>
  <si>
    <t xml:space="preserve">   Atividades financeiras, de seguros e serviços relacionados</t>
  </si>
  <si>
    <t xml:space="preserve">   Comércio </t>
  </si>
  <si>
    <t xml:space="preserve">   Administração,defesa, educação e saúde públicas e seguridade social</t>
  </si>
  <si>
    <r>
      <t xml:space="preserve">   Outros serviços</t>
    </r>
    <r>
      <rPr>
        <vertAlign val="superscript"/>
        <sz val="11"/>
        <color indexed="8"/>
        <rFont val="Arial"/>
        <family val="2"/>
      </rPr>
      <t>2</t>
    </r>
  </si>
  <si>
    <t>Variação do Idecon - DF (%)</t>
  </si>
  <si>
    <t>¹ Indústrias extrativas e Eletricidade e gás, água, esgoto, atividades de gestão de resíduos e descontaminação.</t>
  </si>
  <si>
    <t>Plano Piloto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</si>
  <si>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</si>
  <si>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</si>
  <si>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</si>
  <si>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</si>
  <si>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</si>
  <si>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</si>
  <si>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</si>
  <si>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</si>
  <si>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</si>
  <si>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</si>
  <si>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</si>
  <si>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</si>
  <si>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</si>
  <si>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</si>
  <si>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</si>
  <si>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</si>
  <si>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</si>
  <si>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</si>
  <si>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</si>
  <si>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</si>
  <si>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</si>
  <si>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</si>
  <si>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</si>
  <si>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</si>
  <si>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</si>
  <si>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</si>
  <si>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</si>
  <si>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</si>
  <si>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</si>
  <si>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</si>
  <si>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</si>
  <si>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Região Administrativa</t>
  </si>
  <si>
    <t>Área (ha)</t>
  </si>
  <si>
    <t>Masculina</t>
  </si>
  <si>
    <t>Feminina</t>
  </si>
  <si>
    <t>Distrito Federal²</t>
  </si>
  <si>
    <t>Variação em volume (%)</t>
  </si>
  <si>
    <t>Nome</t>
  </si>
  <si>
    <t>Código</t>
  </si>
  <si>
    <t>Produto Interno Bruto¹</t>
  </si>
  <si>
    <t>População residente (em milhão de habitantes)²</t>
  </si>
  <si>
    <t>² Considerou-se a Projeção da população em 1º de julho, realizada pelo IBGE em 2018. Esta estimativa populacional é diferente da enviada ao Tribunal de Contas da União (TCU) a cada ano e utilizada para o cálculo do PIB per capita divulgado pelo Sistema de Contas Regionais do IBGE.</t>
  </si>
  <si>
    <t>Pesquisa de Emprego e Desemprego - Distrito Federal</t>
  </si>
  <si>
    <t>Mês</t>
  </si>
  <si>
    <t>População em Idade Ativa</t>
  </si>
  <si>
    <t>População Economicamente Ativa</t>
  </si>
  <si>
    <t>População Ocupada</t>
  </si>
  <si>
    <t>Estimativas (em milhares de pessoas)</t>
  </si>
  <si>
    <t>Taxas (%)</t>
  </si>
  <si>
    <t>Taxa de Atividade</t>
  </si>
  <si>
    <t>Taxa de Desemprego</t>
  </si>
  <si>
    <t>População Desocupada</t>
  </si>
  <si>
    <t>Desemprego Aberto</t>
  </si>
  <si>
    <t>Desemprego Oculto</t>
  </si>
  <si>
    <t>Setores de atividade econômica</t>
  </si>
  <si>
    <t>Saldo de empregos formais</t>
  </si>
  <si>
    <t>Saldo total</t>
  </si>
  <si>
    <t>IPCA (%)</t>
  </si>
  <si>
    <t>INPC (%)</t>
  </si>
  <si>
    <t>Fonte: IBGE.</t>
  </si>
  <si>
    <t>Variação mensal (%)</t>
  </si>
  <si>
    <t>Contribuição (p.p.)</t>
  </si>
  <si>
    <t>Subitem</t>
  </si>
  <si>
    <t>-</t>
  </si>
  <si>
    <t>Renda domiciliar per capita³ (R$)</t>
  </si>
  <si>
    <r>
      <t>Índice de Gini</t>
    </r>
    <r>
      <rPr>
        <b/>
        <vertAlign val="superscript"/>
        <sz val="9"/>
        <color indexed="8"/>
        <rFont val="Arial"/>
        <family val="2"/>
      </rPr>
      <t>4</t>
    </r>
  </si>
  <si>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 xml:space="preserve"> Índice de Gini calculado com base na renda domiciliar da região.</t>
    </r>
  </si>
  <si>
    <t>Variação acumulada em 12 meses (%)</t>
  </si>
  <si>
    <t>IPCA</t>
  </si>
  <si>
    <t>INPC</t>
  </si>
  <si>
    <t>Outras Receitas Correntes</t>
  </si>
  <si>
    <t xml:space="preserve">   Transferências do FUNDEB</t>
  </si>
  <si>
    <t>Transferências Correntes</t>
  </si>
  <si>
    <t>Receita Industrial</t>
  </si>
  <si>
    <t>Receita Agropecuária</t>
  </si>
  <si>
    <t>Receita de Contribuições</t>
  </si>
  <si>
    <t>Especificação</t>
  </si>
  <si>
    <t>¹ Os limites para a despesa total com pessoal são definidos na Lei de Responsabilidade Fiscal (LC 101/2000). Seus valores são de 44,10% da receita corrente líquida ajustada para o limite de alerta, 46,55% para o limite prudencial e 49,00% para o limite máximo.</t>
  </si>
  <si>
    <t>Fonte: Relatório de Gestão Fiscal - SEEC/DF.</t>
  </si>
  <si>
    <t>DTP / RCL ajustada</t>
  </si>
  <si>
    <t>Receita corrente líquida ajustada</t>
  </si>
  <si>
    <t>Limite máximo</t>
  </si>
  <si>
    <t>Limite prudencial</t>
  </si>
  <si>
    <t>Limite de alerta</t>
  </si>
  <si>
    <t>Despesa total com pessoal</t>
  </si>
  <si>
    <t>Apuração do limite legal¹</t>
  </si>
  <si>
    <t>Pesquisa Mensal de Comércio - Distrito Federal</t>
  </si>
  <si>
    <t>Pesquisa Mensal de Serviços - Distrito Federal</t>
  </si>
  <si>
    <t>¹ Fonte: Pesquisa Mensal de Serviços/IBGE.</t>
  </si>
  <si>
    <t>¹ Fonte: Pesquisa Mensal de Comércio/IBGE.</t>
  </si>
  <si>
    <t>Fonte: CODEPLAN - Diretoria de Estudos e Pesquisas Socioeconômicas - Gerência de Contas e Estudos Setoriais -  Núcleo de Contas Regionais.</t>
  </si>
  <si>
    <t>Fonte: CAGED/Ministério da Economia.</t>
  </si>
  <si>
    <t>Saldo de empregos formais (acumulado em doze meses)</t>
  </si>
  <si>
    <t>1.1. Dados gerais, por região administrativa</t>
  </si>
  <si>
    <t>2.1. PIB, variação, por setor</t>
  </si>
  <si>
    <t>2.2. PIB, valor, por setor</t>
  </si>
  <si>
    <t>2.3. PIB, por ótica</t>
  </si>
  <si>
    <t>2.4. Idecon, por setor</t>
  </si>
  <si>
    <t>2.5. PMC, por setor</t>
  </si>
  <si>
    <t>2.9. PMS, série histórica do acumulado em doze meses</t>
  </si>
  <si>
    <t>2.8. PMS, por setor</t>
  </si>
  <si>
    <t>2.7. PMC, comparação dos últimos anos no acumulado em doze meses</t>
  </si>
  <si>
    <t>2.6. PMC, série histórica do acumulado em doze meses.</t>
  </si>
  <si>
    <t>3.1. PED, por variável</t>
  </si>
  <si>
    <t>4.1. IPCA e INPC, por variável</t>
  </si>
  <si>
    <t>4.2. IPCA e INPC, série histórica do acumulado em doze meses</t>
  </si>
  <si>
    <t>4.3. IPCA, por maiores contribuições</t>
  </si>
  <si>
    <t>4.4. INPC, por maiores contribuições</t>
  </si>
  <si>
    <t>Fonte: Pesquisa Mensal de Comércio/IBGE.</t>
  </si>
  <si>
    <t>Fonte: Pesquisa Mensal de Serviços/IBGE.</t>
  </si>
  <si>
    <t>Variação¹ (%)</t>
  </si>
  <si>
    <t>Índices de preços - Distrito Federal</t>
  </si>
  <si>
    <t>Valor nominal acumulado em doze meses (em R$)</t>
  </si>
  <si>
    <t>Trimestre</t>
  </si>
  <si>
    <t>3T2019</t>
  </si>
  <si>
    <t>2T2019</t>
  </si>
  <si>
    <t>1T2019</t>
  </si>
  <si>
    <t>4T2018</t>
  </si>
  <si>
    <t>Estimativas¹ (em milhares de pessoas)</t>
  </si>
  <si>
    <t>Taxas¹ (%)</t>
  </si>
  <si>
    <t>¹ As estimativas do mercado de trabalho realizadas pela PNADcT seguem metodologia diferente da PED, de forma que seus resultados não são diretamente comparáveis.</t>
  </si>
  <si>
    <t>¹ As estimativas do mercado de trabalho realizadas pela PNADCT seguem metodologia diferente da PED, de forma que seus resultados não são diretamente comparáveis.</t>
  </si>
  <si>
    <t>1T2016</t>
  </si>
  <si>
    <t>2T2016</t>
  </si>
  <si>
    <t>3T2016</t>
  </si>
  <si>
    <t>4T2016</t>
  </si>
  <si>
    <t>1T2017</t>
  </si>
  <si>
    <t>2T2017</t>
  </si>
  <si>
    <t>3T2017</t>
  </si>
  <si>
    <t>4T2017</t>
  </si>
  <si>
    <t>1T2018</t>
  </si>
  <si>
    <t>2T2018</t>
  </si>
  <si>
    <t>3T2018</t>
  </si>
  <si>
    <t>PNADCT - Distrito Federal</t>
  </si>
  <si>
    <t>Pesquisa Nacional por Amostra de Domicílios Contínua Trimestral - Distrito Federal</t>
  </si>
  <si>
    <t>Taxa de Desemprego¹ (%)</t>
  </si>
  <si>
    <t>Taxa de Desemprego c/ Ajuste Sazonal² (%)</t>
  </si>
  <si>
    <t>² Ajuste sazonal realizado através do método X-13ARIMA-SEATS.</t>
  </si>
  <si>
    <t>Fonte: PNADCT/IBGE.</t>
  </si>
  <si>
    <t>US$ FOB (em milhões)</t>
  </si>
  <si>
    <t>Variação (%)</t>
  </si>
  <si>
    <t>Exportações</t>
  </si>
  <si>
    <t>Importações</t>
  </si>
  <si>
    <t>Saldo</t>
  </si>
  <si>
    <t>2.11. Balança Comercial</t>
  </si>
  <si>
    <t>2.10. PMS, comparação dos últimos anos no acumulado em doze meses</t>
  </si>
  <si>
    <t>Fonte: ComexStat/MDIC.</t>
  </si>
  <si>
    <t>Setor</t>
  </si>
  <si>
    <t>4T2019</t>
  </si>
  <si>
    <t>População residente¹</t>
  </si>
  <si>
    <t>Produto Interno Bruto per capita</t>
  </si>
  <si>
    <t>1T2020</t>
  </si>
  <si>
    <t xml:space="preserve">Gama </t>
  </si>
  <si>
    <t xml:space="preserve">Taguatinga </t>
  </si>
  <si>
    <t xml:space="preserve">Brazlândia </t>
  </si>
  <si>
    <t xml:space="preserve">Sobradinho </t>
  </si>
  <si>
    <t xml:space="preserve">Planaltina </t>
  </si>
  <si>
    <t xml:space="preserve">Paranoá </t>
  </si>
  <si>
    <t xml:space="preserve">Núcleo Bandeirante </t>
  </si>
  <si>
    <t xml:space="preserve">Ceilândia </t>
  </si>
  <si>
    <t xml:space="preserve">Guará </t>
  </si>
  <si>
    <t xml:space="preserve">Cruzeiro </t>
  </si>
  <si>
    <t xml:space="preserve">Samambaia </t>
  </si>
  <si>
    <t xml:space="preserve">Santa Maria </t>
  </si>
  <si>
    <t xml:space="preserve">São Sebastião </t>
  </si>
  <si>
    <t xml:space="preserve">Recanto das Emas </t>
  </si>
  <si>
    <t xml:space="preserve">Lago Sul </t>
  </si>
  <si>
    <t xml:space="preserve">Riacho Fundo </t>
  </si>
  <si>
    <t xml:space="preserve">Lago Norte </t>
  </si>
  <si>
    <t xml:space="preserve">Candangolândia </t>
  </si>
  <si>
    <t xml:space="preserve">Águas Claras </t>
  </si>
  <si>
    <t xml:space="preserve">Riacho Fundo II </t>
  </si>
  <si>
    <t xml:space="preserve">Sudoeste/Octogonal </t>
  </si>
  <si>
    <t xml:space="preserve">Varjão </t>
  </si>
  <si>
    <t xml:space="preserve">Park Way </t>
  </si>
  <si>
    <t>SCIA</t>
  </si>
  <si>
    <t xml:space="preserve">Sobradinho II </t>
  </si>
  <si>
    <t xml:space="preserve">Jardim Botânico </t>
  </si>
  <si>
    <t xml:space="preserve">Itapoã </t>
  </si>
  <si>
    <t xml:space="preserve">Vicente Pires </t>
  </si>
  <si>
    <t xml:space="preserve">Fercal </t>
  </si>
  <si>
    <t>Sol Nascente/Pôr do Sol</t>
  </si>
  <si>
    <t>XXXII</t>
  </si>
  <si>
    <t>Arniqueira</t>
  </si>
  <si>
    <t>XXXIII</t>
  </si>
  <si>
    <t>Item</t>
  </si>
  <si>
    <t>² Informação e comunicação; Transporte, armazenagem e correio; Atividades imobiliárias;  Alojamento e alimentação, Atividades profissionais, científicas e técnicas, administrativas e serviços complementares; Artes, cultura, esporte, recreação e outras atividades de serviços; Educação e saúde mercantis; e Serviços domésticos.</t>
  </si>
  <si>
    <t>CAGED¹ - Distrito Federal</t>
  </si>
  <si>
    <t>¹ A partir de janeiro de 2020, os dados do CAGED passaram a ser incorporados na plataforma eSocial para formar o Novo CAGED.</t>
  </si>
  <si>
    <t>Novo CAGED¹ - Distrito Federal</t>
  </si>
  <si>
    <t>Saldo de empregos formais (mensal)</t>
  </si>
  <si>
    <t>Fonte: PED-DF - Pesquisa de Emprego e Desemprego no Distrito Federal. Convênio CODEPLAN e DIEESE.</t>
  </si>
  <si>
    <t>Mês¹</t>
  </si>
  <si>
    <t>¹ Não houve publicação da PED entre setembro de 2019 e março de 2020.</t>
  </si>
  <si>
    <t>3.2. PNADCT, por variável</t>
  </si>
  <si>
    <t>3.3. PNADCT, série histórica da taxa de desemprego, com e sem ajuste sazonal</t>
  </si>
  <si>
    <t>3.4. Novo CAGED, por setor</t>
  </si>
  <si>
    <t>3.5. Novo CAGED, série histórica mensal</t>
  </si>
  <si>
    <t>3.6. CAGED, série histórica do acumulado em doze meses</t>
  </si>
  <si>
    <t>5.1. Receita Corrente Líquida</t>
  </si>
  <si>
    <t>5.2. Gasto com Pessoal</t>
  </si>
  <si>
    <t>Agricultura, pecuária, produção florestal, pesca e aquicultura</t>
  </si>
  <si>
    <t>Indústria geral</t>
  </si>
  <si>
    <t>Indústrias Extrativas</t>
  </si>
  <si>
    <t>Indústrias de Transformação</t>
  </si>
  <si>
    <t>Eletricidade e Gás</t>
  </si>
  <si>
    <t>Água, Esgoto, Atividades de Gestão de Resíduos e Descontaminação</t>
  </si>
  <si>
    <t>Comércio; reparação de veículos automotores e motocicletas</t>
  </si>
  <si>
    <t>Informação, comunicação e atividades financeiras, imobiliárias, profissionais e administrativas</t>
  </si>
  <si>
    <t>Informação e Comunicação</t>
  </si>
  <si>
    <t>Atividades Financeiras, de Seguros e Serviços Relacionados</t>
  </si>
  <si>
    <t>Atividades Imobiliárias</t>
  </si>
  <si>
    <t>Atividades Profissionais, Científicas e Técnicas</t>
  </si>
  <si>
    <t>Atividades Administrativas e Serviços Complementares</t>
  </si>
  <si>
    <t>Administração pública, defesa e seguridade social, educação, saúde humana e serviços sociais</t>
  </si>
  <si>
    <t>Administração Pública, Defesa e Seguridade Social</t>
  </si>
  <si>
    <t>Educação</t>
  </si>
  <si>
    <t>Saúde Humana e Serviços Sociais</t>
  </si>
  <si>
    <t>Artes, Cultura, Esporte e Recreação</t>
  </si>
  <si>
    <t>Outras Atividades de Serviços</t>
  </si>
  <si>
    <t>Organismos Internacionais e Outras Instituições Extraterritoriais</t>
  </si>
  <si>
    <t>Não identificado</t>
  </si>
  <si>
    <t>Veículo próprio</t>
  </si>
  <si>
    <t>2T2020</t>
  </si>
  <si>
    <t>Tubérculos, raízes e legumes</t>
  </si>
  <si>
    <t>Acumulado em 12 meses</t>
  </si>
  <si>
    <t>Acumulado em 12 meses (%)</t>
  </si>
  <si>
    <t>Transporte público</t>
  </si>
  <si>
    <t>Passagem aérea</t>
  </si>
  <si>
    <t>¹ A variação dos valores do produto interno bruto não representa os mesmos valores que a Tabela 2.1, uma vez que não é tratada pelo fator implícito do PIB.</t>
  </si>
  <si>
    <t>Número de domicílios</t>
  </si>
  <si>
    <t>Moradores por domicílio</t>
  </si>
  <si>
    <t>3T2020</t>
  </si>
  <si>
    <t>Aluguel e taxas</t>
  </si>
  <si>
    <t>Aluguel residencial</t>
  </si>
  <si>
    <t>Higiene pessoal</t>
  </si>
  <si>
    <t>Produto Interno Bruto e valor adicionado bruto segundo os setores e as atividades econômicas - Distrito Federal - 2010-2019</t>
  </si>
  <si>
    <t>Produto Interno Bruto segundo as óticas da produção e da renda - Distrito Federal - 2010-2019</t>
  </si>
  <si>
    <t>Produto Interno Bruto e valor adicionado bruto segundo os setores e as atividades econômicas - Distrito Federal - 2011-2019</t>
  </si>
  <si>
    <t>4T2020</t>
  </si>
  <si>
    <t>1T2021</t>
  </si>
  <si>
    <t>2T2021</t>
  </si>
  <si>
    <t>3T2021</t>
  </si>
  <si>
    <t>4T2021</t>
  </si>
  <si>
    <t>Saldo de empregos formais (acumulados em doze meses)</t>
  </si>
  <si>
    <t>1T2022</t>
  </si>
  <si>
    <t>Tomate</t>
  </si>
  <si>
    <t>Despesa total com pessoal - Distrito Federal - Junho de 2022</t>
  </si>
  <si>
    <t>Receita Corrente Líquida - Distrito Federal - Abril 2022</t>
  </si>
  <si>
    <t>RECEITAS CORRENTES (I)</t>
  </si>
  <si>
    <t xml:space="preserve"> Impostos, Taxas e Contribuições de Melhoria</t>
  </si>
  <si>
    <t>IPTU</t>
  </si>
  <si>
    <t>IPVA</t>
  </si>
  <si>
    <t>ITCD</t>
  </si>
  <si>
    <t>ITBI</t>
  </si>
  <si>
    <t>ICMS</t>
  </si>
  <si>
    <t>ISS</t>
  </si>
  <si>
    <t>Outros Impostos</t>
  </si>
  <si>
    <t>Taxas</t>
  </si>
  <si>
    <t xml:space="preserve">
Receita Patrimonial</t>
  </si>
  <si>
    <t xml:space="preserve"> Rendimentos de Aplicação Financeira</t>
  </si>
  <si>
    <t xml:space="preserve"> Outras Receitas Patrimoniais</t>
  </si>
  <si>
    <t xml:space="preserve">
Receita de Serviços</t>
  </si>
  <si>
    <t>Cota-Parte do FPE</t>
  </si>
  <si>
    <t>Cota-Parte do FPM</t>
  </si>
  <si>
    <t>Cota-Parte do ITR</t>
  </si>
  <si>
    <t xml:space="preserve">
Transferências da LC 87/1996 (Lei Kandir)</t>
  </si>
  <si>
    <t xml:space="preserve">
Transferências da LC 61/1989 (Cota-Parte do IPI)</t>
  </si>
  <si>
    <t>Outras Transferências Correntes</t>
  </si>
  <si>
    <t>DEDUÇÕES (II)</t>
  </si>
  <si>
    <t xml:space="preserve">
 ( - ) Contrib. do Servidor para o Plano de Previdência</t>
  </si>
  <si>
    <t xml:space="preserve">
 ( - ) Compensação Financeira entre Regimes de Previdência</t>
  </si>
  <si>
    <t xml:space="preserve">
 ( - ) Rendimentos de Aplicações de Recursos Previdenciários</t>
  </si>
  <si>
    <t xml:space="preserve"> ( - ) Dedução de Receita para Formação do FUNDEB</t>
  </si>
  <si>
    <t>Recursos do Fundo Constitucional do DF Não Destinados ao Pagam. de Pessoal (no SIAFI) (III)</t>
  </si>
  <si>
    <t xml:space="preserve">
( + ) Total de Recursos do Fundo Constitucional do DF (no SIAFI)</t>
  </si>
  <si>
    <t>( - ) Recursos que custeiam Despesas com Pessoal no FCDF (no SIAFI)</t>
  </si>
  <si>
    <t>( = ) RECEITA CORRENTE LÍQUIDA ( IV ) = ( I - II + III )</t>
  </si>
  <si>
    <t>( - ) Transfer. Obrigat. da União Rel. às emendas individuais (art. 166-A, § 1º da CF) = ( V )</t>
  </si>
  <si>
    <t>( = ) RCL AJUSTADA P/CÁLCULO DOS LIMITES DE ENDIVIDAMENTO (VI) = (IV - V)</t>
  </si>
  <si>
    <t>( - ) Transfer. Obrigat. da União Rel. às emendas de bancada (art. 166, § 16 da CF) = (VI)</t>
  </si>
  <si>
    <t>( = ) RCL AJUSTADA P/CÁLCULO DOS LIMITES DA DESPESA COM PESSOAL (VII) = (V - VI)</t>
  </si>
  <si>
    <t>abr22/mar22</t>
  </si>
  <si>
    <t>RCL realizada nos últimos doze meses             
 (em R$ nominais)</t>
  </si>
  <si>
    <t>Dados gerais, por região administrativa - Distrito Federal - 2021</t>
  </si>
  <si>
    <t>SIA</t>
  </si>
  <si>
    <t>Fonte: PDAD 2021 - CODEPLAN.</t>
  </si>
  <si>
    <t>¹ Os valores descritos se referem às delimitações espaciais segundo o desenho amostral da PDAD 2021.</t>
  </si>
  <si>
    <t>² As estimativas populacionais não contemplam a população estritamente rural do Distrito Federal, conforme desenho amostral da PDAD 2021.</t>
  </si>
  <si>
    <t>³ Valores a preços de julho de 2021, conforme relatórios da PDAD: http://pdad2021.codeplan.df.gov.br/</t>
  </si>
  <si>
    <t>Combustível (veículos)</t>
  </si>
  <si>
    <t xml:space="preserve">Plano de saúde </t>
  </si>
  <si>
    <t xml:space="preserve">Perfume </t>
  </si>
  <si>
    <t>Gasolina</t>
  </si>
  <si>
    <t>Perfume</t>
  </si>
  <si>
    <t xml:space="preserve">Aluguel residencial </t>
  </si>
  <si>
    <t>2T2022</t>
  </si>
  <si>
    <t>Combustíveis (veículos)</t>
  </si>
  <si>
    <t>Novo Cadastro Geral de Empregados e Desempregados¹ - Distrito Federal - Julho de 2022</t>
  </si>
  <si>
    <t>Índices de preços - Distrito Federal - Agosto de 2022</t>
  </si>
  <si>
    <t>Veículo Próprio</t>
  </si>
  <si>
    <t>Plano de Saúde</t>
  </si>
  <si>
    <t xml:space="preserve">Roupa feminina </t>
  </si>
  <si>
    <t>Carnes</t>
  </si>
  <si>
    <t>Comunicação</t>
  </si>
  <si>
    <t>Transporte Público</t>
  </si>
  <si>
    <t xml:space="preserve">Condomínio </t>
  </si>
  <si>
    <t>Empregado doméstico</t>
  </si>
  <si>
    <t>Gás de botijão</t>
  </si>
  <si>
    <t>Plano de telefonia móvel</t>
  </si>
  <si>
    <t>IPCA - Maiores contribuições - Distrito Federal - Agosto de 2022</t>
  </si>
  <si>
    <t>INPC - Maiores contribuições - Distrito Federal - Agosto de 2022</t>
  </si>
  <si>
    <t>Automóvel usado</t>
  </si>
  <si>
    <t>Camisa/Camiseta masculina</t>
  </si>
  <si>
    <t>Biscoito</t>
  </si>
  <si>
    <t>Gás botijão</t>
  </si>
  <si>
    <t>Passagem áerea</t>
  </si>
  <si>
    <t>Roupa masculina</t>
  </si>
  <si>
    <t>Roupa feminina</t>
  </si>
  <si>
    <t>Combustíveis (domésticos)</t>
  </si>
  <si>
    <t>Pesquisa Mensal de Comércio - Distrito Federal - Julho de 2022</t>
  </si>
  <si>
    <t>Pesquisa Mensal de Serviços - Distrito Federal - Julho de 2022</t>
  </si>
  <si>
    <t>Idecon - Distrito Federal - 2º Trimestre de 2022</t>
  </si>
  <si>
    <t>Balança Comercial - Distrito Federal - agosto de 2022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</si>
</sst>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(* #,##0_);_(* \(#,##0\);_(* &quot;-&quot;??_);_(@_)"/>
    <numFmt numFmtId="166" formatCode="0.0"/>
    <numFmt numFmtId="167" formatCode="_(* #,##0.00_);_(* \(#,##0.00\);_(* &quot;-&quot;??_);_(@_)"/>
    <numFmt numFmtId="168" formatCode="_(* #,##0.00_);_(* \(#,##0.00\);_(* \-??_);_(@_)"/>
    <numFmt numFmtId="169" formatCode="#,##0.0"/>
    <numFmt numFmtId="170" formatCode="0.0%"/>
    <numFmt numFmtId="171" formatCode="0.00000"/>
    <numFmt numFmtId="172" formatCode="mmm\-yy"/>
    <numFmt numFmtId="173" formatCode="0.0\%"/>
    <numFmt numFmtId="174" formatCode="#,##0.0\%"/>
    <numFmt numFmtId="175" formatCode="0.00\%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#,##0_ ;[Red]\-#,##0\ 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6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9"/>
      <color indexed="12"/>
      <name val="Calibri"/>
      <family val="2"/>
    </font>
    <font>
      <u val="single"/>
      <sz val="11"/>
      <color indexed="25"/>
      <name val="Calibri"/>
      <family val="2"/>
    </font>
    <font>
      <u val="single"/>
      <sz val="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10"/>
      <name val="Arial"/>
      <family val="2"/>
    </font>
    <font>
      <strike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0"/>
    </font>
    <font>
      <sz val="14"/>
      <color indexed="63"/>
      <name val="Calibri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"/>
      <color rgb="FF0000FF"/>
      <name val="Calibri"/>
      <family val="2"/>
    </font>
    <font>
      <u val="single"/>
      <sz val="11"/>
      <color theme="11"/>
      <name val="Calibri"/>
      <family val="2"/>
    </font>
    <font>
      <u val="single"/>
      <sz val="9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trike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 val="single"/>
      <sz val="11"/>
      <color rgb="FF0070C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tted"/>
    </border>
    <border>
      <left/>
      <right style="hair"/>
      <top/>
      <bottom style="thin"/>
    </border>
    <border>
      <left/>
      <right style="hair"/>
      <top style="thin"/>
      <bottom/>
    </border>
    <border>
      <left/>
      <right style="thin"/>
      <top/>
      <bottom/>
    </border>
    <border>
      <left/>
      <right/>
      <top/>
      <bottom style="thin">
        <color rgb="FFFFFFFF"/>
      </bottom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ck">
        <color theme="0"/>
      </left>
      <right/>
      <top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15" fillId="0" borderId="0" applyFill="0" applyProtection="0">
      <alignment/>
    </xf>
    <xf numFmtId="0" fontId="2" fillId="0" borderId="0" applyNumberFormat="0" applyFont="0" applyFill="0" applyBorder="0" applyAlignment="0" applyProtection="0"/>
    <xf numFmtId="0" fontId="6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3" fillId="0" borderId="0" applyFill="0" applyBorder="0" applyProtection="0">
      <alignment/>
    </xf>
    <xf numFmtId="0" fontId="65" fillId="21" borderId="5" applyNumberFormat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43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3" fillId="0" borderId="0" applyFill="0" applyBorder="0" applyProtection="0">
      <alignment/>
    </xf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3" fillId="0" borderId="0" applyFill="0" applyBorder="0" applyProtection="0">
      <alignment/>
    </xf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75">
    <xf numFmtId="0" fontId="0" fillId="0" borderId="0" xfId="0" applyFont="1" applyAlignment="1">
      <alignment/>
    </xf>
    <xf numFmtId="0" fontId="73" fillId="33" borderId="10" xfId="0" applyFont="1" applyFill="1" applyBorder="1" applyAlignment="1">
      <alignment horizontal="center" vertical="center"/>
    </xf>
    <xf numFmtId="0" fontId="73" fillId="33" borderId="11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/>
    </xf>
    <xf numFmtId="0" fontId="74" fillId="34" borderId="0" xfId="0" applyFont="1" applyFill="1" applyAlignment="1">
      <alignment horizontal="left" vertical="center" wrapText="1"/>
    </xf>
    <xf numFmtId="164" fontId="4" fillId="34" borderId="0" xfId="0" applyNumberFormat="1" applyFont="1" applyFill="1" applyBorder="1" applyAlignment="1">
      <alignment vertical="center"/>
    </xf>
    <xf numFmtId="0" fontId="73" fillId="35" borderId="0" xfId="0" applyFont="1" applyFill="1" applyBorder="1" applyAlignment="1">
      <alignment vertical="center" wrapText="1"/>
    </xf>
    <xf numFmtId="164" fontId="3" fillId="35" borderId="0" xfId="79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vertical="center" wrapText="1"/>
    </xf>
    <xf numFmtId="0" fontId="75" fillId="35" borderId="0" xfId="0" applyFont="1" applyFill="1" applyBorder="1" applyAlignment="1">
      <alignment wrapText="1"/>
    </xf>
    <xf numFmtId="0" fontId="76" fillId="36" borderId="0" xfId="0" applyFont="1" applyFill="1" applyBorder="1" applyAlignment="1">
      <alignment vertical="center" wrapText="1"/>
    </xf>
    <xf numFmtId="164" fontId="4" fillId="36" borderId="0" xfId="0" applyNumberFormat="1" applyFont="1" applyFill="1" applyBorder="1" applyAlignment="1">
      <alignment vertical="center"/>
    </xf>
    <xf numFmtId="0" fontId="74" fillId="34" borderId="13" xfId="0" applyFont="1" applyFill="1" applyBorder="1" applyAlignment="1">
      <alignment/>
    </xf>
    <xf numFmtId="164" fontId="74" fillId="34" borderId="13" xfId="79" applyNumberFormat="1" applyFont="1" applyFill="1" applyBorder="1" applyAlignment="1">
      <alignment/>
    </xf>
    <xf numFmtId="0" fontId="77" fillId="35" borderId="0" xfId="0" applyFont="1" applyFill="1" applyAlignment="1">
      <alignment/>
    </xf>
    <xf numFmtId="0" fontId="76" fillId="36" borderId="13" xfId="0" applyFont="1" applyFill="1" applyBorder="1" applyAlignment="1">
      <alignment vertical="center" wrapText="1"/>
    </xf>
    <xf numFmtId="164" fontId="4" fillId="34" borderId="13" xfId="0" applyNumberFormat="1" applyFont="1" applyFill="1" applyBorder="1" applyAlignment="1">
      <alignment vertical="center"/>
    </xf>
    <xf numFmtId="0" fontId="77" fillId="33" borderId="10" xfId="0" applyFont="1" applyFill="1" applyBorder="1" applyAlignment="1">
      <alignment horizontal="center" vertical="center" wrapText="1"/>
    </xf>
    <xf numFmtId="0" fontId="77" fillId="33" borderId="13" xfId="0" applyFont="1" applyFill="1" applyBorder="1" applyAlignment="1">
      <alignment horizontal="center" vertical="center" wrapText="1"/>
    </xf>
    <xf numFmtId="0" fontId="77" fillId="33" borderId="12" xfId="0" applyFont="1" applyFill="1" applyBorder="1" applyAlignment="1">
      <alignment horizontal="center" vertical="center" wrapText="1"/>
    </xf>
    <xf numFmtId="164" fontId="77" fillId="35" borderId="0" xfId="0" applyNumberFormat="1" applyFont="1" applyFill="1" applyBorder="1" applyAlignment="1">
      <alignment vertical="center" wrapText="1"/>
    </xf>
    <xf numFmtId="164" fontId="3" fillId="35" borderId="0" xfId="0" applyNumberFormat="1" applyFont="1" applyFill="1" applyBorder="1" applyAlignment="1">
      <alignment vertical="center" wrapText="1"/>
    </xf>
    <xf numFmtId="0" fontId="74" fillId="34" borderId="13" xfId="0" applyFont="1" applyFill="1" applyBorder="1" applyAlignment="1">
      <alignment horizontal="left" vertical="center" wrapText="1"/>
    </xf>
    <xf numFmtId="164" fontId="74" fillId="34" borderId="13" xfId="0" applyNumberFormat="1" applyFont="1" applyFill="1" applyBorder="1" applyAlignment="1">
      <alignment vertical="center" wrapText="1"/>
    </xf>
    <xf numFmtId="0" fontId="77" fillId="35" borderId="0" xfId="0" applyFont="1" applyFill="1" applyBorder="1" applyAlignment="1">
      <alignment horizontal="left" vertical="center" wrapText="1"/>
    </xf>
    <xf numFmtId="164" fontId="77" fillId="35" borderId="0" xfId="79" applyNumberFormat="1" applyFont="1" applyFill="1" applyBorder="1" applyAlignment="1">
      <alignment vertical="center" wrapText="1"/>
    </xf>
    <xf numFmtId="164" fontId="3" fillId="35" borderId="0" xfId="79" applyNumberFormat="1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74" fillId="34" borderId="0" xfId="0" applyFont="1" applyFill="1" applyBorder="1" applyAlignment="1">
      <alignment horizontal="left" vertical="center" wrapText="1"/>
    </xf>
    <xf numFmtId="164" fontId="4" fillId="34" borderId="13" xfId="0" applyNumberFormat="1" applyFont="1" applyFill="1" applyBorder="1" applyAlignment="1">
      <alignment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166" fontId="77" fillId="37" borderId="0" xfId="0" applyNumberFormat="1" applyFont="1" applyFill="1" applyBorder="1" applyAlignment="1">
      <alignment horizontal="right" vertical="center" wrapText="1"/>
    </xf>
    <xf numFmtId="166" fontId="74" fillId="34" borderId="13" xfId="0" applyNumberFormat="1" applyFont="1" applyFill="1" applyBorder="1" applyAlignment="1">
      <alignment horizontal="right" vertical="center" wrapText="1"/>
    </xf>
    <xf numFmtId="0" fontId="0" fillId="35" borderId="0" xfId="0" applyFill="1" applyAlignment="1">
      <alignment/>
    </xf>
    <xf numFmtId="0" fontId="77" fillId="35" borderId="13" xfId="0" applyFont="1" applyFill="1" applyBorder="1" applyAlignment="1">
      <alignment/>
    </xf>
    <xf numFmtId="165" fontId="3" fillId="35" borderId="13" xfId="79" applyNumberFormat="1" applyFont="1" applyFill="1" applyBorder="1" applyAlignment="1">
      <alignment vertical="center"/>
    </xf>
    <xf numFmtId="0" fontId="76" fillId="36" borderId="16" xfId="0" applyFont="1" applyFill="1" applyBorder="1" applyAlignment="1">
      <alignment vertical="center" wrapText="1"/>
    </xf>
    <xf numFmtId="164" fontId="4" fillId="36" borderId="16" xfId="0" applyNumberFormat="1" applyFont="1" applyFill="1" applyBorder="1" applyAlignment="1">
      <alignment vertical="center"/>
    </xf>
    <xf numFmtId="0" fontId="0" fillId="35" borderId="0" xfId="0" applyFill="1" applyBorder="1" applyAlignment="1">
      <alignment/>
    </xf>
    <xf numFmtId="0" fontId="78" fillId="35" borderId="0" xfId="0" applyFont="1" applyFill="1" applyAlignment="1">
      <alignment/>
    </xf>
    <xf numFmtId="0" fontId="66" fillId="35" borderId="0" xfId="0" applyFont="1" applyFill="1" applyAlignment="1">
      <alignment/>
    </xf>
    <xf numFmtId="166" fontId="74" fillId="35" borderId="13" xfId="0" applyNumberFormat="1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left" vertical="center" wrapText="1"/>
    </xf>
    <xf numFmtId="166" fontId="74" fillId="34" borderId="0" xfId="0" applyNumberFormat="1" applyFont="1" applyFill="1" applyBorder="1" applyAlignment="1">
      <alignment horizontal="right" vertical="center" wrapText="1"/>
    </xf>
    <xf numFmtId="0" fontId="4" fillId="34" borderId="13" xfId="0" applyFont="1" applyFill="1" applyBorder="1" applyAlignment="1">
      <alignment/>
    </xf>
    <xf numFmtId="166" fontId="4" fillId="34" borderId="0" xfId="0" applyNumberFormat="1" applyFont="1" applyFill="1" applyBorder="1" applyAlignment="1">
      <alignment horizontal="right" vertical="center" wrapText="1"/>
    </xf>
    <xf numFmtId="166" fontId="4" fillId="34" borderId="13" xfId="0" applyNumberFormat="1" applyFont="1" applyFill="1" applyBorder="1" applyAlignment="1">
      <alignment horizontal="right" vertical="center" wrapText="1"/>
    </xf>
    <xf numFmtId="0" fontId="74" fillId="35" borderId="13" xfId="0" applyFont="1" applyFill="1" applyBorder="1" applyAlignment="1">
      <alignment horizontal="left" vertical="center" wrapText="1"/>
    </xf>
    <xf numFmtId="165" fontId="7" fillId="34" borderId="0" xfId="80" applyNumberFormat="1" applyFont="1" applyFill="1" applyBorder="1" applyAlignment="1">
      <alignment horizontal="left" vertical="center" wrapText="1"/>
    </xf>
    <xf numFmtId="0" fontId="77" fillId="35" borderId="0" xfId="0" applyFont="1" applyFill="1" applyBorder="1" applyAlignment="1">
      <alignment horizontal="left" wrapText="1"/>
    </xf>
    <xf numFmtId="166" fontId="77" fillId="35" borderId="0" xfId="79" applyNumberFormat="1" applyFont="1" applyFill="1" applyBorder="1" applyAlignment="1">
      <alignment/>
    </xf>
    <xf numFmtId="0" fontId="77" fillId="35" borderId="0" xfId="0" applyFont="1" applyFill="1" applyBorder="1" applyAlignment="1">
      <alignment/>
    </xf>
    <xf numFmtId="166" fontId="77" fillId="35" borderId="0" xfId="0" applyNumberFormat="1" applyFont="1" applyFill="1" applyBorder="1" applyAlignment="1">
      <alignment/>
    </xf>
    <xf numFmtId="0" fontId="77" fillId="35" borderId="13" xfId="0" applyFont="1" applyFill="1" applyBorder="1" applyAlignment="1">
      <alignment horizontal="left" wrapText="1"/>
    </xf>
    <xf numFmtId="166" fontId="77" fillId="35" borderId="13" xfId="79" applyNumberFormat="1" applyFont="1" applyFill="1" applyBorder="1" applyAlignment="1">
      <alignment/>
    </xf>
    <xf numFmtId="166" fontId="77" fillId="35" borderId="13" xfId="0" applyNumberFormat="1" applyFont="1" applyFill="1" applyBorder="1" applyAlignment="1">
      <alignment/>
    </xf>
    <xf numFmtId="0" fontId="75" fillId="35" borderId="0" xfId="0" applyFont="1" applyFill="1" applyBorder="1" applyAlignment="1">
      <alignment/>
    </xf>
    <xf numFmtId="0" fontId="79" fillId="35" borderId="0" xfId="0" applyFont="1" applyFill="1" applyAlignment="1">
      <alignment horizontal="left" wrapText="1"/>
    </xf>
    <xf numFmtId="0" fontId="77" fillId="35" borderId="0" xfId="0" applyFont="1" applyFill="1" applyAlignment="1">
      <alignment horizontal="center"/>
    </xf>
    <xf numFmtId="0" fontId="74" fillId="33" borderId="14" xfId="0" applyFont="1" applyFill="1" applyBorder="1" applyAlignment="1">
      <alignment horizontal="center" vertical="center"/>
    </xf>
    <xf numFmtId="0" fontId="77" fillId="35" borderId="13" xfId="0" applyFont="1" applyFill="1" applyBorder="1" applyAlignment="1">
      <alignment horizontal="left" vertical="center" wrapText="1"/>
    </xf>
    <xf numFmtId="164" fontId="77" fillId="35" borderId="13" xfId="79" applyNumberFormat="1" applyFont="1" applyFill="1" applyBorder="1" applyAlignment="1">
      <alignment vertical="center" wrapText="1"/>
    </xf>
    <xf numFmtId="164" fontId="3" fillId="35" borderId="13" xfId="79" applyNumberFormat="1" applyFont="1" applyFill="1" applyBorder="1" applyAlignment="1">
      <alignment vertical="center" wrapText="1"/>
    </xf>
    <xf numFmtId="164" fontId="77" fillId="35" borderId="13" xfId="0" applyNumberFormat="1" applyFont="1" applyFill="1" applyBorder="1" applyAlignment="1">
      <alignment vertical="center" wrapText="1"/>
    </xf>
    <xf numFmtId="164" fontId="3" fillId="35" borderId="13" xfId="0" applyNumberFormat="1" applyFont="1" applyFill="1" applyBorder="1" applyAlignment="1">
      <alignment vertical="center" wrapText="1"/>
    </xf>
    <xf numFmtId="165" fontId="7" fillId="34" borderId="16" xfId="80" applyNumberFormat="1" applyFont="1" applyFill="1" applyBorder="1" applyAlignment="1">
      <alignment horizontal="left" vertical="center" wrapText="1"/>
    </xf>
    <xf numFmtId="166" fontId="4" fillId="34" borderId="0" xfId="0" applyNumberFormat="1" applyFont="1" applyFill="1" applyBorder="1" applyAlignment="1">
      <alignment vertical="center"/>
    </xf>
    <xf numFmtId="166" fontId="3" fillId="35" borderId="0" xfId="79" applyNumberFormat="1" applyFont="1" applyFill="1" applyBorder="1" applyAlignment="1">
      <alignment vertical="center"/>
    </xf>
    <xf numFmtId="166" fontId="4" fillId="36" borderId="0" xfId="0" applyNumberFormat="1" applyFont="1" applyFill="1" applyBorder="1" applyAlignment="1">
      <alignment vertical="center"/>
    </xf>
    <xf numFmtId="166" fontId="4" fillId="34" borderId="13" xfId="0" applyNumberFormat="1" applyFont="1" applyFill="1" applyBorder="1" applyAlignment="1">
      <alignment vertical="center"/>
    </xf>
    <xf numFmtId="166" fontId="0" fillId="35" borderId="0" xfId="0" applyNumberFormat="1" applyFill="1" applyAlignment="1">
      <alignment/>
    </xf>
    <xf numFmtId="10" fontId="0" fillId="35" borderId="0" xfId="66" applyNumberFormat="1" applyFont="1" applyFill="1" applyAlignment="1">
      <alignment/>
    </xf>
    <xf numFmtId="10" fontId="0" fillId="35" borderId="0" xfId="0" applyNumberFormat="1" applyFill="1" applyAlignment="1">
      <alignment/>
    </xf>
    <xf numFmtId="166" fontId="3" fillId="35" borderId="13" xfId="79" applyNumberFormat="1" applyFont="1" applyFill="1" applyBorder="1" applyAlignment="1">
      <alignment vertical="center"/>
    </xf>
    <xf numFmtId="166" fontId="74" fillId="34" borderId="13" xfId="79" applyNumberFormat="1" applyFont="1" applyFill="1" applyBorder="1" applyAlignment="1">
      <alignment/>
    </xf>
    <xf numFmtId="0" fontId="74" fillId="34" borderId="16" xfId="0" applyFont="1" applyFill="1" applyBorder="1" applyAlignment="1">
      <alignment/>
    </xf>
    <xf numFmtId="166" fontId="4" fillId="36" borderId="16" xfId="0" applyNumberFormat="1" applyFont="1" applyFill="1" applyBorder="1" applyAlignment="1">
      <alignment vertical="center"/>
    </xf>
    <xf numFmtId="0" fontId="80" fillId="35" borderId="0" xfId="0" applyFont="1" applyFill="1" applyBorder="1" applyAlignment="1">
      <alignment/>
    </xf>
    <xf numFmtId="17" fontId="77" fillId="35" borderId="0" xfId="0" applyNumberFormat="1" applyFont="1" applyFill="1" applyAlignment="1">
      <alignment horizontal="center"/>
    </xf>
    <xf numFmtId="17" fontId="77" fillId="38" borderId="0" xfId="0" applyNumberFormat="1" applyFont="1" applyFill="1" applyAlignment="1">
      <alignment horizontal="center"/>
    </xf>
    <xf numFmtId="17" fontId="77" fillId="38" borderId="13" xfId="0" applyNumberFormat="1" applyFont="1" applyFill="1" applyBorder="1" applyAlignment="1">
      <alignment horizontal="center"/>
    </xf>
    <xf numFmtId="3" fontId="77" fillId="35" borderId="0" xfId="0" applyNumberFormat="1" applyFont="1" applyFill="1" applyAlignment="1">
      <alignment horizontal="center" vertical="center"/>
    </xf>
    <xf numFmtId="166" fontId="77" fillId="35" borderId="0" xfId="0" applyNumberFormat="1" applyFont="1" applyFill="1" applyAlignment="1">
      <alignment horizontal="center" vertical="center"/>
    </xf>
    <xf numFmtId="0" fontId="77" fillId="35" borderId="0" xfId="0" applyFont="1" applyFill="1" applyAlignment="1">
      <alignment horizontal="center" vertical="center"/>
    </xf>
    <xf numFmtId="3" fontId="77" fillId="38" borderId="0" xfId="0" applyNumberFormat="1" applyFont="1" applyFill="1" applyAlignment="1">
      <alignment horizontal="center" vertical="center"/>
    </xf>
    <xf numFmtId="0" fontId="74" fillId="34" borderId="0" xfId="0" applyFont="1" applyFill="1" applyAlignment="1">
      <alignment/>
    </xf>
    <xf numFmtId="166" fontId="74" fillId="34" borderId="0" xfId="79" applyNumberFormat="1" applyFont="1" applyFill="1" applyBorder="1" applyAlignment="1">
      <alignment/>
    </xf>
    <xf numFmtId="166" fontId="74" fillId="34" borderId="0" xfId="0" applyNumberFormat="1" applyFont="1" applyFill="1" applyBorder="1" applyAlignment="1">
      <alignment/>
    </xf>
    <xf numFmtId="166" fontId="74" fillId="34" borderId="16" xfId="0" applyNumberFormat="1" applyFont="1" applyFill="1" applyBorder="1" applyAlignment="1">
      <alignment/>
    </xf>
    <xf numFmtId="17" fontId="77" fillId="33" borderId="14" xfId="0" applyNumberFormat="1" applyFont="1" applyFill="1" applyBorder="1" applyAlignment="1">
      <alignment horizontal="center" vertical="center"/>
    </xf>
    <xf numFmtId="4" fontId="77" fillId="35" borderId="0" xfId="0" applyNumberFormat="1" applyFont="1" applyFill="1" applyAlignment="1">
      <alignment horizontal="center" vertical="center"/>
    </xf>
    <xf numFmtId="4" fontId="77" fillId="38" borderId="0" xfId="0" applyNumberFormat="1" applyFont="1" applyFill="1" applyAlignment="1">
      <alignment horizontal="center" vertical="center"/>
    </xf>
    <xf numFmtId="17" fontId="77" fillId="38" borderId="0" xfId="0" applyNumberFormat="1" applyFont="1" applyFill="1" applyBorder="1" applyAlignment="1">
      <alignment horizontal="center"/>
    </xf>
    <xf numFmtId="17" fontId="77" fillId="35" borderId="0" xfId="0" applyNumberFormat="1" applyFont="1" applyFill="1" applyBorder="1" applyAlignment="1">
      <alignment horizontal="center"/>
    </xf>
    <xf numFmtId="0" fontId="77" fillId="38" borderId="0" xfId="0" applyFont="1" applyFill="1" applyAlignment="1">
      <alignment horizontal="center"/>
    </xf>
    <xf numFmtId="17" fontId="77" fillId="35" borderId="17" xfId="0" applyNumberFormat="1" applyFont="1" applyFill="1" applyBorder="1" applyAlignment="1">
      <alignment horizontal="center"/>
    </xf>
    <xf numFmtId="4" fontId="77" fillId="35" borderId="17" xfId="0" applyNumberFormat="1" applyFont="1" applyFill="1" applyBorder="1" applyAlignment="1">
      <alignment horizontal="center" vertical="center"/>
    </xf>
    <xf numFmtId="0" fontId="77" fillId="35" borderId="17" xfId="0" applyFont="1" applyFill="1" applyBorder="1" applyAlignment="1">
      <alignment horizontal="center"/>
    </xf>
    <xf numFmtId="2" fontId="77" fillId="35" borderId="0" xfId="0" applyNumberFormat="1" applyFont="1" applyFill="1" applyAlignment="1">
      <alignment horizontal="center"/>
    </xf>
    <xf numFmtId="0" fontId="77" fillId="33" borderId="15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/>
    </xf>
    <xf numFmtId="0" fontId="77" fillId="33" borderId="15" xfId="0" applyFont="1" applyFill="1" applyBorder="1" applyAlignment="1">
      <alignment horizontal="center" vertical="center" wrapText="1"/>
    </xf>
    <xf numFmtId="17" fontId="77" fillId="33" borderId="14" xfId="0" applyNumberFormat="1" applyFont="1" applyFill="1" applyBorder="1" applyAlignment="1">
      <alignment horizontal="center" vertical="center" wrapText="1"/>
    </xf>
    <xf numFmtId="166" fontId="77" fillId="35" borderId="0" xfId="0" applyNumberFormat="1" applyFont="1" applyFill="1" applyBorder="1" applyAlignment="1">
      <alignment horizontal="right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4" fontId="77" fillId="35" borderId="0" xfId="0" applyNumberFormat="1" applyFont="1" applyFill="1" applyAlignment="1">
      <alignment/>
    </xf>
    <xf numFmtId="4" fontId="74" fillId="34" borderId="16" xfId="0" applyNumberFormat="1" applyFont="1" applyFill="1" applyBorder="1" applyAlignment="1">
      <alignment/>
    </xf>
    <xf numFmtId="0" fontId="77" fillId="35" borderId="0" xfId="0" applyFont="1" applyFill="1" applyAlignment="1">
      <alignment horizontal="left"/>
    </xf>
    <xf numFmtId="2" fontId="77" fillId="38" borderId="13" xfId="0" applyNumberFormat="1" applyFont="1" applyFill="1" applyBorder="1" applyAlignment="1">
      <alignment horizontal="center"/>
    </xf>
    <xf numFmtId="2" fontId="77" fillId="38" borderId="0" xfId="0" applyNumberFormat="1" applyFont="1" applyFill="1" applyAlignment="1">
      <alignment horizontal="center"/>
    </xf>
    <xf numFmtId="2" fontId="77" fillId="35" borderId="17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" fontId="3" fillId="35" borderId="0" xfId="54" applyNumberFormat="1" applyFont="1" applyFill="1" applyBorder="1" applyAlignment="1">
      <alignment horizontal="center" vertical="center"/>
      <protection/>
    </xf>
    <xf numFmtId="2" fontId="3" fillId="38" borderId="0" xfId="54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/>
    </xf>
    <xf numFmtId="17" fontId="3" fillId="35" borderId="0" xfId="54" applyNumberFormat="1" applyFont="1" applyFill="1" applyBorder="1" applyAlignment="1">
      <alignment horizontal="center" vertical="center"/>
      <protection/>
    </xf>
    <xf numFmtId="17" fontId="3" fillId="38" borderId="0" xfId="54" applyNumberFormat="1" applyFont="1" applyFill="1" applyBorder="1" applyAlignment="1">
      <alignment horizontal="center" vertical="center"/>
      <protection/>
    </xf>
    <xf numFmtId="0" fontId="0" fillId="35" borderId="0" xfId="0" applyFont="1" applyFill="1" applyAlignment="1">
      <alignment/>
    </xf>
    <xf numFmtId="43" fontId="77" fillId="35" borderId="0" xfId="79" applyFont="1" applyFill="1" applyAlignment="1">
      <alignment/>
    </xf>
    <xf numFmtId="0" fontId="79" fillId="35" borderId="0" xfId="0" applyFont="1" applyFill="1" applyAlignment="1">
      <alignment/>
    </xf>
    <xf numFmtId="0" fontId="74" fillId="34" borderId="16" xfId="0" applyFont="1" applyFill="1" applyBorder="1" applyAlignment="1">
      <alignment horizontal="left" vertical="center"/>
    </xf>
    <xf numFmtId="10" fontId="74" fillId="34" borderId="16" xfId="66" applyNumberFormat="1" applyFont="1" applyFill="1" applyBorder="1" applyAlignment="1">
      <alignment/>
    </xf>
    <xf numFmtId="43" fontId="74" fillId="34" borderId="0" xfId="79" applyFont="1" applyFill="1" applyBorder="1" applyAlignment="1">
      <alignment horizontal="right"/>
    </xf>
    <xf numFmtId="43" fontId="77" fillId="35" borderId="0" xfId="0" applyNumberFormat="1" applyFont="1" applyFill="1" applyBorder="1" applyAlignment="1">
      <alignment horizontal="right"/>
    </xf>
    <xf numFmtId="17" fontId="0" fillId="35" borderId="0" xfId="0" applyNumberFormat="1" applyFill="1" applyAlignment="1">
      <alignment horizontal="center"/>
    </xf>
    <xf numFmtId="17" fontId="0" fillId="38" borderId="0" xfId="0" applyNumberFormat="1" applyFill="1" applyAlignment="1">
      <alignment horizontal="center"/>
    </xf>
    <xf numFmtId="166" fontId="0" fillId="35" borderId="0" xfId="0" applyNumberFormat="1" applyFill="1" applyAlignment="1">
      <alignment horizontal="center"/>
    </xf>
    <xf numFmtId="166" fontId="0" fillId="38" borderId="0" xfId="0" applyNumberFormat="1" applyFill="1" applyAlignment="1">
      <alignment horizontal="center"/>
    </xf>
    <xf numFmtId="166" fontId="0" fillId="35" borderId="0" xfId="0" applyNumberFormat="1" applyFill="1" applyAlignment="1">
      <alignment horizontal="center" vertical="center"/>
    </xf>
    <xf numFmtId="166" fontId="0" fillId="38" borderId="0" xfId="0" applyNumberFormat="1" applyFill="1" applyAlignment="1">
      <alignment horizontal="center" vertical="center"/>
    </xf>
    <xf numFmtId="0" fontId="74" fillId="33" borderId="14" xfId="0" applyFont="1" applyFill="1" applyBorder="1" applyAlignment="1">
      <alignment horizontal="center" vertical="center" wrapText="1"/>
    </xf>
    <xf numFmtId="17" fontId="0" fillId="35" borderId="0" xfId="0" applyNumberFormat="1" applyFill="1" applyAlignment="1">
      <alignment/>
    </xf>
    <xf numFmtId="17" fontId="0" fillId="35" borderId="13" xfId="0" applyNumberFormat="1" applyFill="1" applyBorder="1" applyAlignment="1">
      <alignment/>
    </xf>
    <xf numFmtId="17" fontId="0" fillId="38" borderId="0" xfId="0" applyNumberFormat="1" applyFill="1" applyAlignment="1">
      <alignment/>
    </xf>
    <xf numFmtId="3" fontId="0" fillId="35" borderId="0" xfId="0" applyNumberFormat="1" applyFill="1" applyAlignment="1">
      <alignment/>
    </xf>
    <xf numFmtId="3" fontId="0" fillId="38" borderId="0" xfId="0" applyNumberFormat="1" applyFill="1" applyAlignment="1">
      <alignment/>
    </xf>
    <xf numFmtId="3" fontId="0" fillId="35" borderId="13" xfId="0" applyNumberFormat="1" applyFill="1" applyBorder="1" applyAlignment="1">
      <alignment/>
    </xf>
    <xf numFmtId="3" fontId="74" fillId="34" borderId="0" xfId="0" applyNumberFormat="1" applyFont="1" applyFill="1" applyAlignment="1">
      <alignment/>
    </xf>
    <xf numFmtId="3" fontId="77" fillId="35" borderId="0" xfId="0" applyNumberFormat="1" applyFont="1" applyFill="1" applyAlignment="1">
      <alignment/>
    </xf>
    <xf numFmtId="3" fontId="77" fillId="35" borderId="0" xfId="0" applyNumberFormat="1" applyFont="1" applyFill="1" applyBorder="1" applyAlignment="1">
      <alignment/>
    </xf>
    <xf numFmtId="3" fontId="74" fillId="34" borderId="16" xfId="0" applyNumberFormat="1" applyFont="1" applyFill="1" applyBorder="1" applyAlignment="1">
      <alignment/>
    </xf>
    <xf numFmtId="0" fontId="72" fillId="33" borderId="14" xfId="0" applyFont="1" applyFill="1" applyBorder="1" applyAlignment="1">
      <alignment horizontal="center" vertical="center"/>
    </xf>
    <xf numFmtId="0" fontId="57" fillId="0" borderId="0" xfId="44" applyAlignment="1">
      <alignment horizontal="left" indent="1"/>
    </xf>
    <xf numFmtId="0" fontId="72" fillId="34" borderId="0" xfId="0" applyFont="1" applyFill="1" applyAlignment="1">
      <alignment/>
    </xf>
    <xf numFmtId="0" fontId="72" fillId="34" borderId="0" xfId="0" applyFont="1" applyFill="1" applyAlignment="1">
      <alignment horizontal="left"/>
    </xf>
    <xf numFmtId="0" fontId="72" fillId="33" borderId="13" xfId="0" applyFont="1" applyFill="1" applyBorder="1" applyAlignment="1">
      <alignment horizontal="center"/>
    </xf>
    <xf numFmtId="0" fontId="57" fillId="35" borderId="0" xfId="44" applyFill="1" applyAlignment="1">
      <alignment horizontal="left" indent="1"/>
    </xf>
    <xf numFmtId="0" fontId="57" fillId="35" borderId="13" xfId="44" applyFill="1" applyBorder="1" applyAlignment="1">
      <alignment horizontal="left" indent="1"/>
    </xf>
    <xf numFmtId="0" fontId="57" fillId="35" borderId="0" xfId="44" applyFill="1" applyAlignment="1">
      <alignment/>
    </xf>
    <xf numFmtId="0" fontId="81" fillId="35" borderId="0" xfId="0" applyFont="1" applyFill="1" applyAlignment="1">
      <alignment/>
    </xf>
    <xf numFmtId="2" fontId="77" fillId="35" borderId="0" xfId="0" applyNumberFormat="1" applyFont="1" applyFill="1" applyAlignment="1">
      <alignment horizontal="center" vertical="center"/>
    </xf>
    <xf numFmtId="2" fontId="77" fillId="38" borderId="0" xfId="0" applyNumberFormat="1" applyFont="1" applyFill="1" applyAlignment="1">
      <alignment horizontal="center" vertical="center"/>
    </xf>
    <xf numFmtId="4" fontId="77" fillId="35" borderId="0" xfId="0" applyNumberFormat="1" applyFont="1" applyFill="1" applyBorder="1" applyAlignment="1">
      <alignment/>
    </xf>
    <xf numFmtId="4" fontId="74" fillId="34" borderId="16" xfId="0" applyNumberFormat="1" applyFont="1" applyFill="1" applyBorder="1" applyAlignment="1">
      <alignment horizontal="right"/>
    </xf>
    <xf numFmtId="4" fontId="77" fillId="34" borderId="0" xfId="0" applyNumberFormat="1" applyFont="1" applyFill="1" applyAlignment="1">
      <alignment/>
    </xf>
    <xf numFmtId="43" fontId="77" fillId="34" borderId="0" xfId="79" applyFont="1" applyFill="1" applyAlignment="1">
      <alignment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166" fontId="77" fillId="38" borderId="0" xfId="0" applyNumberFormat="1" applyFont="1" applyFill="1" applyAlignment="1">
      <alignment horizontal="center" vertical="center"/>
    </xf>
    <xf numFmtId="166" fontId="77" fillId="38" borderId="0" xfId="79" applyNumberFormat="1" applyFont="1" applyFill="1" applyAlignment="1">
      <alignment horizontal="center" vertical="center"/>
    </xf>
    <xf numFmtId="166" fontId="77" fillId="35" borderId="0" xfId="79" applyNumberFormat="1" applyFont="1" applyFill="1" applyAlignment="1">
      <alignment horizontal="center" vertical="center"/>
    </xf>
    <xf numFmtId="166" fontId="77" fillId="35" borderId="0" xfId="0" applyNumberFormat="1" applyFont="1" applyFill="1" applyAlignment="1">
      <alignment horizontal="center"/>
    </xf>
    <xf numFmtId="166" fontId="77" fillId="38" borderId="0" xfId="0" applyNumberFormat="1" applyFont="1" applyFill="1" applyAlignment="1">
      <alignment horizontal="center"/>
    </xf>
    <xf numFmtId="0" fontId="74" fillId="33" borderId="14" xfId="0" applyFont="1" applyFill="1" applyBorder="1" applyAlignment="1">
      <alignment vertical="center"/>
    </xf>
    <xf numFmtId="43" fontId="74" fillId="34" borderId="0" xfId="79" applyFont="1" applyFill="1" applyAlignment="1">
      <alignment/>
    </xf>
    <xf numFmtId="4" fontId="0" fillId="35" borderId="0" xfId="0" applyNumberFormat="1" applyFill="1" applyAlignment="1">
      <alignment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74" fillId="33" borderId="14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/>
    </xf>
    <xf numFmtId="0" fontId="74" fillId="33" borderId="15" xfId="0" applyFont="1" applyFill="1" applyBorder="1" applyAlignment="1">
      <alignment horizontal="center"/>
    </xf>
    <xf numFmtId="166" fontId="74" fillId="34" borderId="16" xfId="0" applyNumberFormat="1" applyFont="1" applyFill="1" applyBorder="1" applyAlignment="1">
      <alignment horizontal="right" vertical="center"/>
    </xf>
    <xf numFmtId="4" fontId="0" fillId="35" borderId="0" xfId="0" applyNumberFormat="1" applyFont="1" applyFill="1" applyAlignment="1">
      <alignment/>
    </xf>
    <xf numFmtId="166" fontId="74" fillId="34" borderId="0" xfId="0" applyNumberFormat="1" applyFont="1" applyFill="1" applyAlignment="1">
      <alignment horizontal="right" vertical="center"/>
    </xf>
    <xf numFmtId="166" fontId="77" fillId="35" borderId="0" xfId="0" applyNumberFormat="1" applyFont="1" applyFill="1" applyAlignment="1">
      <alignment horizontal="right" vertical="center"/>
    </xf>
    <xf numFmtId="3" fontId="77" fillId="38" borderId="0" xfId="0" applyNumberFormat="1" applyFont="1" applyFill="1" applyBorder="1" applyAlignment="1">
      <alignment horizontal="center" vertical="center"/>
    </xf>
    <xf numFmtId="0" fontId="77" fillId="38" borderId="0" xfId="0" applyFont="1" applyFill="1" applyBorder="1" applyAlignment="1">
      <alignment horizontal="center" vertical="center"/>
    </xf>
    <xf numFmtId="3" fontId="77" fillId="35" borderId="0" xfId="0" applyNumberFormat="1" applyFont="1" applyFill="1" applyBorder="1" applyAlignment="1">
      <alignment horizontal="center" vertical="center"/>
    </xf>
    <xf numFmtId="0" fontId="77" fillId="35" borderId="0" xfId="0" applyFont="1" applyFill="1" applyBorder="1" applyAlignment="1">
      <alignment horizontal="center" vertical="center"/>
    </xf>
    <xf numFmtId="166" fontId="77" fillId="35" borderId="0" xfId="0" applyNumberFormat="1" applyFont="1" applyFill="1" applyBorder="1" applyAlignment="1">
      <alignment horizontal="center" vertical="center"/>
    </xf>
    <xf numFmtId="166" fontId="77" fillId="38" borderId="0" xfId="0" applyNumberFormat="1" applyFont="1" applyFill="1" applyBorder="1" applyAlignment="1">
      <alignment horizontal="center" vertical="center"/>
    </xf>
    <xf numFmtId="0" fontId="74" fillId="34" borderId="0" xfId="0" applyFont="1" applyFill="1" applyBorder="1" applyAlignment="1">
      <alignment/>
    </xf>
    <xf numFmtId="0" fontId="82" fillId="35" borderId="0" xfId="0" applyFont="1" applyFill="1" applyBorder="1" applyAlignment="1">
      <alignment horizontal="left" vertical="center" wrapText="1" indent="4"/>
    </xf>
    <xf numFmtId="17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>
      <alignment/>
    </xf>
    <xf numFmtId="2" fontId="77" fillId="38" borderId="0" xfId="0" applyNumberFormat="1" applyFont="1" applyFill="1" applyBorder="1" applyAlignment="1">
      <alignment horizontal="center" vertical="center"/>
    </xf>
    <xf numFmtId="166" fontId="77" fillId="35" borderId="0" xfId="79" applyNumberFormat="1" applyFont="1" applyFill="1" applyBorder="1" applyAlignment="1">
      <alignment horizontal="center" vertical="center"/>
    </xf>
    <xf numFmtId="166" fontId="77" fillId="38" borderId="0" xfId="79" applyNumberFormat="1" applyFont="1" applyFill="1" applyBorder="1" applyAlignment="1">
      <alignment horizontal="center" vertical="center"/>
    </xf>
    <xf numFmtId="17" fontId="0" fillId="38" borderId="0" xfId="0" applyNumberFormat="1" applyFill="1" applyBorder="1" applyAlignment="1">
      <alignment/>
    </xf>
    <xf numFmtId="3" fontId="0" fillId="38" borderId="0" xfId="0" applyNumberFormat="1" applyFill="1" applyBorder="1" applyAlignment="1">
      <alignment/>
    </xf>
    <xf numFmtId="4" fontId="4" fillId="34" borderId="0" xfId="0" applyNumberFormat="1" applyFont="1" applyFill="1" applyBorder="1" applyAlignment="1">
      <alignment horizontal="right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4" fontId="4" fillId="34" borderId="18" xfId="0" applyNumberFormat="1" applyFont="1" applyFill="1" applyBorder="1" applyAlignment="1">
      <alignment horizontal="right" vertical="center" wrapText="1"/>
    </xf>
    <xf numFmtId="4" fontId="4" fillId="34" borderId="19" xfId="0" applyNumberFormat="1" applyFont="1" applyFill="1" applyBorder="1" applyAlignment="1">
      <alignment horizontal="right" vertical="center" wrapText="1"/>
    </xf>
    <xf numFmtId="4" fontId="74" fillId="34" borderId="13" xfId="0" applyNumberFormat="1" applyFont="1" applyFill="1" applyBorder="1" applyAlignment="1">
      <alignment horizontal="right" vertical="center" wrapText="1"/>
    </xf>
    <xf numFmtId="4" fontId="74" fillId="34" borderId="18" xfId="0" applyNumberFormat="1" applyFont="1" applyFill="1" applyBorder="1" applyAlignment="1">
      <alignment horizontal="right" vertical="center" wrapText="1"/>
    </xf>
    <xf numFmtId="17" fontId="0" fillId="35" borderId="0" xfId="0" applyNumberFormat="1" applyFill="1" applyBorder="1" applyAlignment="1">
      <alignment horizontal="center"/>
    </xf>
    <xf numFmtId="166" fontId="0" fillId="35" borderId="0" xfId="0" applyNumberFormat="1" applyFill="1" applyBorder="1" applyAlignment="1">
      <alignment horizontal="center" vertical="center"/>
    </xf>
    <xf numFmtId="169" fontId="4" fillId="34" borderId="0" xfId="0" applyNumberFormat="1" applyFont="1" applyFill="1" applyBorder="1" applyAlignment="1">
      <alignment horizontal="right" vertical="center" wrapText="1"/>
    </xf>
    <xf numFmtId="169" fontId="4" fillId="34" borderId="13" xfId="0" applyNumberFormat="1" applyFont="1" applyFill="1" applyBorder="1" applyAlignment="1">
      <alignment horizontal="right" vertical="center" wrapText="1"/>
    </xf>
    <xf numFmtId="169" fontId="74" fillId="34" borderId="13" xfId="0" applyNumberFormat="1" applyFont="1" applyFill="1" applyBorder="1" applyAlignment="1">
      <alignment horizontal="right" vertical="center" wrapText="1"/>
    </xf>
    <xf numFmtId="169" fontId="77" fillId="35" borderId="0" xfId="0" applyNumberFormat="1" applyFont="1" applyFill="1" applyBorder="1" applyAlignment="1">
      <alignment horizontal="center" vertical="center"/>
    </xf>
    <xf numFmtId="3" fontId="77" fillId="38" borderId="0" xfId="0" applyNumberFormat="1" applyFont="1" applyFill="1" applyAlignment="1">
      <alignment/>
    </xf>
    <xf numFmtId="0" fontId="83" fillId="38" borderId="0" xfId="0" applyFont="1" applyFill="1" applyBorder="1" applyAlignment="1">
      <alignment horizontal="left" vertical="center" wrapText="1" indent="2"/>
    </xf>
    <xf numFmtId="0" fontId="77" fillId="38" borderId="0" xfId="0" applyFont="1" applyFill="1" applyAlignment="1">
      <alignment/>
    </xf>
    <xf numFmtId="0" fontId="82" fillId="38" borderId="0" xfId="0" applyFont="1" applyFill="1" applyBorder="1" applyAlignment="1">
      <alignment horizontal="left" vertical="center" wrapText="1" indent="2"/>
    </xf>
    <xf numFmtId="3" fontId="77" fillId="38" borderId="0" xfId="0" applyNumberFormat="1" applyFont="1" applyFill="1" applyAlignment="1">
      <alignment vertical="center"/>
    </xf>
    <xf numFmtId="0" fontId="77" fillId="38" borderId="0" xfId="0" applyFont="1" applyFill="1" applyAlignment="1">
      <alignment vertical="center"/>
    </xf>
    <xf numFmtId="2" fontId="77" fillId="38" borderId="0" xfId="0" applyNumberFormat="1" applyFont="1" applyFill="1" applyAlignment="1" quotePrefix="1">
      <alignment horizontal="center"/>
    </xf>
    <xf numFmtId="17" fontId="77" fillId="33" borderId="14" xfId="0" applyNumberFormat="1" applyFont="1" applyFill="1" applyBorder="1" applyAlignment="1" quotePrefix="1">
      <alignment horizontal="center" vertical="center"/>
    </xf>
    <xf numFmtId="169" fontId="77" fillId="38" borderId="0" xfId="0" applyNumberFormat="1" applyFont="1" applyFill="1" applyBorder="1" applyAlignment="1">
      <alignment horizontal="center" vertical="center"/>
    </xf>
    <xf numFmtId="17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>
      <alignment/>
    </xf>
    <xf numFmtId="17" fontId="74" fillId="33" borderId="15" xfId="0" applyNumberFormat="1" applyFont="1" applyFill="1" applyBorder="1" applyAlignment="1">
      <alignment horizontal="center"/>
    </xf>
    <xf numFmtId="164" fontId="3" fillId="35" borderId="0" xfId="88" applyNumberFormat="1" applyFont="1" applyFill="1" applyBorder="1" applyAlignment="1">
      <alignment vertical="center"/>
    </xf>
    <xf numFmtId="164" fontId="4" fillId="36" borderId="13" xfId="0" applyNumberFormat="1" applyFont="1" applyFill="1" applyBorder="1" applyAlignment="1">
      <alignment vertical="center"/>
    </xf>
    <xf numFmtId="164" fontId="3" fillId="35" borderId="11" xfId="0" applyNumberFormat="1" applyFont="1" applyFill="1" applyBorder="1" applyAlignment="1">
      <alignment vertical="center" wrapText="1"/>
    </xf>
    <xf numFmtId="164" fontId="4" fillId="34" borderId="11" xfId="0" applyNumberFormat="1" applyFont="1" applyFill="1" applyBorder="1" applyAlignment="1">
      <alignment vertical="center" wrapText="1"/>
    </xf>
    <xf numFmtId="164" fontId="3" fillId="35" borderId="11" xfId="85" applyNumberFormat="1" applyFont="1" applyFill="1" applyBorder="1" applyAlignment="1">
      <alignment vertical="center" wrapText="1"/>
    </xf>
    <xf numFmtId="164" fontId="3" fillId="35" borderId="0" xfId="85" applyNumberFormat="1" applyFont="1" applyFill="1" applyBorder="1" applyAlignment="1">
      <alignment vertical="center"/>
    </xf>
    <xf numFmtId="0" fontId="73" fillId="33" borderId="12" xfId="0" applyFont="1" applyFill="1" applyBorder="1" applyAlignment="1">
      <alignment horizontal="center" vertical="center"/>
    </xf>
    <xf numFmtId="164" fontId="77" fillId="35" borderId="20" xfId="0" applyNumberFormat="1" applyFont="1" applyFill="1" applyBorder="1" applyAlignment="1">
      <alignment vertical="center" wrapText="1"/>
    </xf>
    <xf numFmtId="164" fontId="3" fillId="35" borderId="20" xfId="0" applyNumberFormat="1" applyFont="1" applyFill="1" applyBorder="1" applyAlignment="1">
      <alignment vertical="center" wrapText="1"/>
    </xf>
    <xf numFmtId="164" fontId="3" fillId="35" borderId="20" xfId="85" applyNumberFormat="1" applyFont="1" applyFill="1" applyBorder="1" applyAlignment="1">
      <alignment vertical="center" wrapText="1"/>
    </xf>
    <xf numFmtId="164" fontId="77" fillId="35" borderId="16" xfId="0" applyNumberFormat="1" applyFont="1" applyFill="1" applyBorder="1" applyAlignment="1">
      <alignment/>
    </xf>
    <xf numFmtId="164" fontId="74" fillId="34" borderId="13" xfId="0" applyNumberFormat="1" applyFont="1" applyFill="1" applyBorder="1" applyAlignment="1">
      <alignment/>
    </xf>
    <xf numFmtId="164" fontId="4" fillId="39" borderId="21" xfId="79" applyNumberFormat="1" applyFont="1" applyFill="1" applyBorder="1" applyAlignment="1">
      <alignment vertical="center"/>
    </xf>
    <xf numFmtId="164" fontId="3" fillId="40" borderId="0" xfId="79" applyNumberFormat="1" applyFont="1" applyFill="1" applyBorder="1" applyAlignment="1">
      <alignment vertical="center"/>
    </xf>
    <xf numFmtId="164" fontId="3" fillId="41" borderId="0" xfId="79" applyNumberFormat="1" applyFont="1" applyFill="1" applyBorder="1" applyAlignment="1">
      <alignment vertical="center"/>
    </xf>
    <xf numFmtId="164" fontId="3" fillId="40" borderId="0" xfId="79" applyNumberFormat="1" applyFont="1" applyFill="1" applyBorder="1" applyAlignment="1">
      <alignment vertical="center" wrapText="1"/>
    </xf>
    <xf numFmtId="166" fontId="4" fillId="36" borderId="13" xfId="0" applyNumberFormat="1" applyFont="1" applyFill="1" applyBorder="1" applyAlignment="1">
      <alignment vertical="center"/>
    </xf>
    <xf numFmtId="166" fontId="4" fillId="34" borderId="13" xfId="85" applyNumberFormat="1" applyFont="1" applyFill="1" applyBorder="1" applyAlignment="1">
      <alignment vertical="center"/>
    </xf>
    <xf numFmtId="166" fontId="77" fillId="35" borderId="16" xfId="0" applyNumberFormat="1" applyFont="1" applyFill="1" applyBorder="1" applyAlignment="1">
      <alignment/>
    </xf>
    <xf numFmtId="166" fontId="3" fillId="35" borderId="0" xfId="85" applyNumberFormat="1" applyFont="1" applyFill="1" applyBorder="1" applyAlignment="1">
      <alignment vertical="center"/>
    </xf>
    <xf numFmtId="166" fontId="4" fillId="34" borderId="0" xfId="0" applyNumberFormat="1" applyFont="1" applyFill="1" applyAlignment="1">
      <alignment vertical="center"/>
    </xf>
    <xf numFmtId="166" fontId="3" fillId="35" borderId="0" xfId="85" applyNumberFormat="1" applyFont="1" applyFill="1" applyBorder="1" applyAlignment="1">
      <alignment/>
    </xf>
    <xf numFmtId="0" fontId="74" fillId="33" borderId="14" xfId="0" applyFont="1" applyFill="1" applyBorder="1" applyAlignment="1">
      <alignment horizontal="center" vertical="center" wrapText="1"/>
    </xf>
    <xf numFmtId="0" fontId="77" fillId="33" borderId="14" xfId="0" applyFont="1" applyFill="1" applyBorder="1" applyAlignment="1">
      <alignment horizontal="center" vertical="center" wrapText="1"/>
    </xf>
    <xf numFmtId="2" fontId="77" fillId="35" borderId="0" xfId="0" applyNumberFormat="1" applyFont="1" applyFill="1" applyBorder="1" applyAlignment="1">
      <alignment horizontal="center" vertical="center"/>
    </xf>
    <xf numFmtId="43" fontId="74" fillId="34" borderId="13" xfId="0" applyNumberFormat="1" applyFont="1" applyFill="1" applyBorder="1" applyAlignment="1">
      <alignment/>
    </xf>
    <xf numFmtId="2" fontId="77" fillId="38" borderId="0" xfId="0" applyNumberFormat="1" applyFont="1" applyFill="1" applyBorder="1" applyAlignment="1">
      <alignment horizontal="center"/>
    </xf>
    <xf numFmtId="2" fontId="77" fillId="35" borderId="0" xfId="0" applyNumberFormat="1" applyFont="1" applyFill="1" applyBorder="1" applyAlignment="1">
      <alignment horizontal="center"/>
    </xf>
    <xf numFmtId="166" fontId="17" fillId="34" borderId="0" xfId="79" applyNumberFormat="1" applyFont="1" applyFill="1" applyBorder="1" applyAlignment="1">
      <alignment horizontal="right" vertical="center"/>
    </xf>
    <xf numFmtId="166" fontId="74" fillId="34" borderId="0" xfId="79" applyNumberFormat="1" applyFont="1" applyFill="1" applyBorder="1" applyAlignment="1">
      <alignment horizontal="right"/>
    </xf>
    <xf numFmtId="166" fontId="18" fillId="35" borderId="22" xfId="79" applyNumberFormat="1" applyFont="1" applyFill="1" applyBorder="1" applyAlignment="1">
      <alignment horizontal="right" vertical="center"/>
    </xf>
    <xf numFmtId="166" fontId="18" fillId="35" borderId="23" xfId="79" applyNumberFormat="1" applyFont="1" applyFill="1" applyBorder="1" applyAlignment="1">
      <alignment horizontal="right" vertical="center"/>
    </xf>
    <xf numFmtId="170" fontId="74" fillId="34" borderId="16" xfId="0" applyNumberFormat="1" applyFont="1" applyFill="1" applyBorder="1" applyAlignment="1">
      <alignment horizontal="right"/>
    </xf>
    <xf numFmtId="170" fontId="74" fillId="34" borderId="24" xfId="0" applyNumberFormat="1" applyFont="1" applyFill="1" applyBorder="1" applyAlignment="1">
      <alignment horizontal="right"/>
    </xf>
    <xf numFmtId="170" fontId="77" fillId="34" borderId="0" xfId="0" applyNumberFormat="1" applyFont="1" applyFill="1" applyBorder="1" applyAlignment="1">
      <alignment horizontal="right"/>
    </xf>
    <xf numFmtId="170" fontId="77" fillId="35" borderId="0" xfId="0" applyNumberFormat="1" applyFont="1" applyFill="1" applyBorder="1" applyAlignment="1">
      <alignment horizontal="right"/>
    </xf>
    <xf numFmtId="170" fontId="77" fillId="34" borderId="24" xfId="0" applyNumberFormat="1" applyFont="1" applyFill="1" applyBorder="1" applyAlignment="1">
      <alignment horizontal="right"/>
    </xf>
    <xf numFmtId="17" fontId="77" fillId="33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/>
    </xf>
    <xf numFmtId="4" fontId="72" fillId="34" borderId="16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43" fontId="77" fillId="35" borderId="0" xfId="0" applyNumberFormat="1" applyFont="1" applyFill="1" applyBorder="1" applyAlignment="1">
      <alignment horizontal="center"/>
    </xf>
    <xf numFmtId="166" fontId="74" fillId="34" borderId="16" xfId="0" applyNumberFormat="1" applyFont="1" applyFill="1" applyBorder="1" applyAlignment="1">
      <alignment horizontal="right" vertical="center" wrapText="1"/>
    </xf>
    <xf numFmtId="0" fontId="84" fillId="35" borderId="0" xfId="44" applyFont="1" applyFill="1" applyAlignment="1">
      <alignment horizontal="left" indent="1"/>
    </xf>
    <xf numFmtId="17" fontId="74" fillId="33" borderId="25" xfId="0" applyNumberFormat="1" applyFont="1" applyFill="1" applyBorder="1" applyAlignment="1">
      <alignment horizontal="center" vertical="center" wrapText="1"/>
    </xf>
    <xf numFmtId="171" fontId="77" fillId="35" borderId="0" xfId="0" applyNumberFormat="1" applyFont="1" applyFill="1" applyAlignment="1">
      <alignment/>
    </xf>
    <xf numFmtId="0" fontId="74" fillId="34" borderId="24" xfId="0" applyFont="1" applyFill="1" applyBorder="1" applyAlignment="1">
      <alignment/>
    </xf>
    <xf numFmtId="43" fontId="74" fillId="34" borderId="24" xfId="79" applyFont="1" applyFill="1" applyBorder="1" applyAlignment="1">
      <alignment horizontal="right"/>
    </xf>
    <xf numFmtId="43" fontId="74" fillId="34" borderId="24" xfId="79" applyFont="1" applyFill="1" applyBorder="1" applyAlignment="1">
      <alignment/>
    </xf>
    <xf numFmtId="43" fontId="74" fillId="34" borderId="24" xfId="0" applyNumberFormat="1" applyFont="1" applyFill="1" applyBorder="1" applyAlignment="1">
      <alignment/>
    </xf>
    <xf numFmtId="0" fontId="74" fillId="33" borderId="14" xfId="0" applyFont="1" applyFill="1" applyBorder="1" applyAlignment="1">
      <alignment/>
    </xf>
    <xf numFmtId="0" fontId="74" fillId="33" borderId="15" xfId="0" applyFont="1" applyFill="1" applyBorder="1" applyAlignment="1">
      <alignment/>
    </xf>
    <xf numFmtId="0" fontId="74" fillId="33" borderId="24" xfId="0" applyFont="1" applyFill="1" applyBorder="1" applyAlignment="1">
      <alignment vertical="center"/>
    </xf>
    <xf numFmtId="0" fontId="74" fillId="33" borderId="13" xfId="0" applyFont="1" applyFill="1" applyBorder="1" applyAlignment="1">
      <alignment vertical="center"/>
    </xf>
    <xf numFmtId="0" fontId="79" fillId="35" borderId="24" xfId="0" applyFont="1" applyFill="1" applyBorder="1" applyAlignment="1">
      <alignment/>
    </xf>
    <xf numFmtId="0" fontId="77" fillId="35" borderId="0" xfId="0" applyFont="1" applyFill="1" applyAlignment="1">
      <alignment horizontal="left" indent="1"/>
    </xf>
    <xf numFmtId="0" fontId="77" fillId="35" borderId="0" xfId="0" applyFont="1" applyFill="1" applyAlignment="1">
      <alignment horizontal="left" indent="2"/>
    </xf>
    <xf numFmtId="0" fontId="77" fillId="35" borderId="0" xfId="0" applyFont="1" applyFill="1" applyBorder="1" applyAlignment="1">
      <alignment horizontal="left" indent="2"/>
    </xf>
    <xf numFmtId="0" fontId="79" fillId="35" borderId="24" xfId="0" applyFont="1" applyFill="1" applyBorder="1" applyAlignment="1">
      <alignment horizontal="right"/>
    </xf>
    <xf numFmtId="2" fontId="74" fillId="34" borderId="16" xfId="83" applyNumberFormat="1" applyFont="1" applyFill="1" applyBorder="1" applyAlignment="1">
      <alignment/>
    </xf>
    <xf numFmtId="4" fontId="74" fillId="34" borderId="16" xfId="53" applyNumberFormat="1" applyFont="1" applyFill="1" applyBorder="1">
      <alignment/>
      <protection/>
    </xf>
    <xf numFmtId="43" fontId="74" fillId="34" borderId="16" xfId="53" applyNumberFormat="1" applyFont="1" applyFill="1" applyBorder="1">
      <alignment/>
      <protection/>
    </xf>
    <xf numFmtId="164" fontId="74" fillId="34" borderId="16" xfId="53" applyNumberFormat="1" applyFont="1" applyFill="1" applyBorder="1">
      <alignment/>
      <protection/>
    </xf>
    <xf numFmtId="0" fontId="74" fillId="34" borderId="16" xfId="53" applyFont="1" applyFill="1" applyBorder="1">
      <alignment/>
      <protection/>
    </xf>
    <xf numFmtId="0" fontId="74" fillId="34" borderId="15" xfId="53" applyFont="1" applyFill="1" applyBorder="1">
      <alignment/>
      <protection/>
    </xf>
    <xf numFmtId="4" fontId="77" fillId="35" borderId="0" xfId="53" applyNumberFormat="1" applyFont="1" applyFill="1">
      <alignment/>
      <protection/>
    </xf>
    <xf numFmtId="43" fontId="9" fillId="35" borderId="0" xfId="83" applyNumberFormat="1" applyFont="1" applyFill="1" applyBorder="1" applyAlignment="1">
      <alignment horizontal="right" vertical="top"/>
    </xf>
    <xf numFmtId="164" fontId="9" fillId="35" borderId="0" xfId="83" applyNumberFormat="1" applyFont="1" applyFill="1" applyBorder="1" applyAlignment="1">
      <alignment horizontal="right" vertical="top"/>
    </xf>
    <xf numFmtId="164" fontId="77" fillId="35" borderId="0" xfId="83" applyNumberFormat="1" applyFont="1" applyFill="1" applyAlignment="1">
      <alignment/>
    </xf>
    <xf numFmtId="0" fontId="9" fillId="35" borderId="0" xfId="53" applyFont="1" applyFill="1" applyBorder="1" applyAlignment="1">
      <alignment horizontal="center" vertical="center" wrapText="1"/>
      <protection/>
    </xf>
    <xf numFmtId="0" fontId="9" fillId="35" borderId="0" xfId="53" applyFont="1" applyFill="1" applyBorder="1" applyAlignment="1">
      <alignment horizontal="left" vertical="top" wrapText="1"/>
      <protection/>
    </xf>
    <xf numFmtId="0" fontId="77" fillId="33" borderId="14" xfId="53" applyFont="1" applyFill="1" applyBorder="1" applyAlignment="1">
      <alignment horizontal="center" vertical="center"/>
      <protection/>
    </xf>
    <xf numFmtId="0" fontId="9" fillId="35" borderId="0" xfId="53" applyFont="1" applyFill="1" applyBorder="1" applyAlignment="1" quotePrefix="1">
      <alignment horizontal="left" vertical="top" wrapText="1"/>
      <protection/>
    </xf>
    <xf numFmtId="0" fontId="79" fillId="35" borderId="0" xfId="0" applyFont="1" applyFill="1" applyAlignment="1">
      <alignment horizontal="left" vertical="center" wrapText="1"/>
    </xf>
    <xf numFmtId="0" fontId="79" fillId="35" borderId="0" xfId="0" applyFont="1" applyFill="1" applyBorder="1" applyAlignment="1">
      <alignment horizontal="left" vertical="center" wrapText="1"/>
    </xf>
    <xf numFmtId="0" fontId="79" fillId="35" borderId="24" xfId="0" applyFont="1" applyFill="1" applyBorder="1" applyAlignment="1">
      <alignment horizontal="left"/>
    </xf>
    <xf numFmtId="0" fontId="0" fillId="35" borderId="24" xfId="0" applyFill="1" applyBorder="1" applyAlignment="1">
      <alignment/>
    </xf>
    <xf numFmtId="0" fontId="0" fillId="35" borderId="24" xfId="0" applyFill="1" applyBorder="1" applyAlignment="1">
      <alignment horizontal="center"/>
    </xf>
    <xf numFmtId="17" fontId="77" fillId="33" borderId="12" xfId="0" applyNumberFormat="1" applyFont="1" applyFill="1" applyBorder="1" applyAlignment="1">
      <alignment horizontal="center" vertical="center" wrapText="1"/>
    </xf>
    <xf numFmtId="17" fontId="77" fillId="33" borderId="15" xfId="0" applyNumberFormat="1" applyFont="1" applyFill="1" applyBorder="1" applyAlignment="1">
      <alignment horizontal="center" vertical="center" wrapText="1"/>
    </xf>
    <xf numFmtId="0" fontId="11" fillId="35" borderId="0" xfId="53" applyFont="1" applyFill="1" applyBorder="1" applyAlignment="1">
      <alignment horizontal="left" wrapText="1"/>
      <protection/>
    </xf>
    <xf numFmtId="0" fontId="79" fillId="35" borderId="0" xfId="53" applyFont="1" applyFill="1" applyBorder="1" applyAlignment="1">
      <alignment horizontal="left" wrapText="1"/>
      <protection/>
    </xf>
    <xf numFmtId="0" fontId="74" fillId="33" borderId="15" xfId="53" applyFont="1" applyFill="1" applyBorder="1" applyAlignment="1">
      <alignment horizontal="center" vertical="center"/>
      <protection/>
    </xf>
    <xf numFmtId="0" fontId="74" fillId="33" borderId="26" xfId="53" applyFont="1" applyFill="1" applyBorder="1" applyAlignment="1">
      <alignment horizontal="center" vertical="center"/>
      <protection/>
    </xf>
    <xf numFmtId="0" fontId="74" fillId="33" borderId="14" xfId="53" applyFont="1" applyFill="1" applyBorder="1" applyAlignment="1">
      <alignment horizontal="center" vertical="center"/>
      <protection/>
    </xf>
    <xf numFmtId="0" fontId="79" fillId="35" borderId="24" xfId="53" applyFont="1" applyFill="1" applyBorder="1" applyAlignment="1">
      <alignment horizontal="left" wrapText="1"/>
      <protection/>
    </xf>
    <xf numFmtId="0" fontId="74" fillId="33" borderId="25" xfId="53" applyFont="1" applyFill="1" applyBorder="1" applyAlignment="1">
      <alignment horizontal="center" vertical="center" wrapText="1"/>
      <protection/>
    </xf>
    <xf numFmtId="0" fontId="74" fillId="33" borderId="12" xfId="53" applyFont="1" applyFill="1" applyBorder="1" applyAlignment="1">
      <alignment horizontal="center" vertical="center" wrapText="1"/>
      <protection/>
    </xf>
    <xf numFmtId="0" fontId="74" fillId="33" borderId="27" xfId="53" applyFont="1" applyFill="1" applyBorder="1" applyAlignment="1">
      <alignment horizontal="center" vertical="center" wrapText="1"/>
      <protection/>
    </xf>
    <xf numFmtId="0" fontId="74" fillId="33" borderId="10" xfId="53" applyFont="1" applyFill="1" applyBorder="1" applyAlignment="1">
      <alignment horizontal="center" vertical="center" wrapText="1"/>
      <protection/>
    </xf>
    <xf numFmtId="0" fontId="74" fillId="33" borderId="28" xfId="53" applyFont="1" applyFill="1" applyBorder="1" applyAlignment="1">
      <alignment horizontal="center"/>
      <protection/>
    </xf>
    <xf numFmtId="0" fontId="74" fillId="33" borderId="0" xfId="53" applyFont="1" applyFill="1" applyBorder="1" applyAlignment="1">
      <alignment horizontal="center"/>
      <protection/>
    </xf>
    <xf numFmtId="0" fontId="74" fillId="33" borderId="14" xfId="53" applyFont="1" applyFill="1" applyBorder="1" applyAlignment="1">
      <alignment horizontal="center" vertical="center" wrapText="1"/>
      <protection/>
    </xf>
    <xf numFmtId="0" fontId="74" fillId="33" borderId="15" xfId="53" applyFont="1" applyFill="1" applyBorder="1" applyAlignment="1">
      <alignment horizontal="center" vertical="center" wrapText="1"/>
      <protection/>
    </xf>
    <xf numFmtId="0" fontId="4" fillId="42" borderId="20" xfId="52" applyFont="1" applyFill="1" applyBorder="1" applyAlignment="1">
      <alignment horizontal="center" vertical="center" wrapText="1"/>
      <protection/>
    </xf>
    <xf numFmtId="0" fontId="4" fillId="42" borderId="11" xfId="52" applyFont="1" applyFill="1" applyBorder="1" applyAlignment="1">
      <alignment horizontal="center" vertical="center" wrapText="1"/>
      <protection/>
    </xf>
    <xf numFmtId="0" fontId="79" fillId="35" borderId="24" xfId="0" applyFont="1" applyFill="1" applyBorder="1" applyAlignment="1">
      <alignment horizontal="left" vertical="center" wrapText="1"/>
    </xf>
    <xf numFmtId="0" fontId="79" fillId="35" borderId="0" xfId="0" applyFont="1" applyFill="1" applyAlignment="1">
      <alignment horizontal="left" vertical="center" wrapText="1"/>
    </xf>
    <xf numFmtId="0" fontId="7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74" fillId="33" borderId="0" xfId="0" applyFont="1" applyFill="1" applyBorder="1" applyAlignment="1">
      <alignment horizontal="center" vertical="center" wrapText="1"/>
    </xf>
    <xf numFmtId="0" fontId="4" fillId="42" borderId="29" xfId="52" applyFont="1" applyFill="1" applyBorder="1" applyAlignment="1">
      <alignment horizontal="center" vertical="center" wrapText="1"/>
      <protection/>
    </xf>
    <xf numFmtId="0" fontId="79" fillId="35" borderId="0" xfId="0" applyFont="1" applyFill="1" applyBorder="1" applyAlignment="1">
      <alignment horizontal="left" vertical="center" wrapText="1"/>
    </xf>
    <xf numFmtId="0" fontId="4" fillId="33" borderId="28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74" fillId="33" borderId="29" xfId="0" applyFont="1" applyFill="1" applyBorder="1" applyAlignment="1">
      <alignment horizontal="center" vertical="center" wrapText="1"/>
    </xf>
    <xf numFmtId="0" fontId="74" fillId="33" borderId="11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left" wrapText="1"/>
    </xf>
    <xf numFmtId="0" fontId="74" fillId="33" borderId="28" xfId="0" applyFont="1" applyFill="1" applyBorder="1" applyAlignment="1">
      <alignment horizontal="center" vertical="center" wrapText="1"/>
    </xf>
    <xf numFmtId="0" fontId="79" fillId="35" borderId="30" xfId="0" applyFont="1" applyFill="1" applyBorder="1" applyAlignment="1">
      <alignment horizontal="left"/>
    </xf>
    <xf numFmtId="0" fontId="79" fillId="35" borderId="0" xfId="0" applyFont="1" applyFill="1" applyBorder="1" applyAlignment="1">
      <alignment horizontal="left"/>
    </xf>
    <xf numFmtId="0" fontId="74" fillId="33" borderId="25" xfId="0" applyFont="1" applyFill="1" applyBorder="1" applyAlignment="1">
      <alignment horizontal="center" vertical="center" wrapText="1"/>
    </xf>
    <xf numFmtId="0" fontId="74" fillId="33" borderId="24" xfId="0" applyFont="1" applyFill="1" applyBorder="1" applyAlignment="1">
      <alignment horizontal="center" vertical="center" wrapText="1"/>
    </xf>
    <xf numFmtId="0" fontId="79" fillId="35" borderId="24" xfId="0" applyFont="1" applyFill="1" applyBorder="1" applyAlignment="1">
      <alignment horizontal="left"/>
    </xf>
    <xf numFmtId="0" fontId="74" fillId="33" borderId="15" xfId="0" applyFont="1" applyFill="1" applyBorder="1" applyAlignment="1">
      <alignment horizontal="center" vertical="center" wrapText="1"/>
    </xf>
    <xf numFmtId="0" fontId="74" fillId="33" borderId="16" xfId="0" applyFont="1" applyFill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left"/>
    </xf>
    <xf numFmtId="0" fontId="79" fillId="35" borderId="0" xfId="0" applyFont="1" applyFill="1" applyBorder="1" applyAlignment="1">
      <alignment horizontal="left" vertical="center"/>
    </xf>
    <xf numFmtId="0" fontId="74" fillId="33" borderId="14" xfId="0" applyFont="1" applyFill="1" applyBorder="1" applyAlignment="1">
      <alignment horizontal="center"/>
    </xf>
    <xf numFmtId="0" fontId="74" fillId="33" borderId="15" xfId="0" applyFont="1" applyFill="1" applyBorder="1" applyAlignment="1">
      <alignment horizontal="center"/>
    </xf>
    <xf numFmtId="0" fontId="74" fillId="33" borderId="14" xfId="0" applyFont="1" applyFill="1" applyBorder="1" applyAlignment="1">
      <alignment horizontal="center" vertical="center"/>
    </xf>
    <xf numFmtId="0" fontId="77" fillId="33" borderId="14" xfId="0" applyFont="1" applyFill="1" applyBorder="1" applyAlignment="1">
      <alignment horizontal="center" vertical="center" wrapText="1"/>
    </xf>
    <xf numFmtId="0" fontId="77" fillId="33" borderId="15" xfId="0" applyFont="1" applyFill="1" applyBorder="1" applyAlignment="1">
      <alignment horizontal="center" vertical="center" wrapText="1"/>
    </xf>
    <xf numFmtId="0" fontId="74" fillId="33" borderId="15" xfId="0" applyFont="1" applyFill="1" applyBorder="1" applyAlignment="1">
      <alignment horizontal="center" vertical="center"/>
    </xf>
    <xf numFmtId="0" fontId="79" fillId="35" borderId="0" xfId="0" applyFont="1" applyFill="1" applyAlignment="1">
      <alignment horizontal="left" wrapText="1"/>
    </xf>
    <xf numFmtId="0" fontId="79" fillId="35" borderId="0" xfId="0" applyFont="1" applyFill="1" applyAlignment="1">
      <alignment horizontal="left"/>
    </xf>
    <xf numFmtId="0" fontId="74" fillId="33" borderId="12" xfId="0" applyFont="1" applyFill="1" applyBorder="1" applyAlignment="1">
      <alignment horizontal="center" vertical="center"/>
    </xf>
    <xf numFmtId="0" fontId="74" fillId="33" borderId="13" xfId="0" applyFont="1" applyFill="1" applyBorder="1" applyAlignment="1">
      <alignment horizontal="center" vertical="center"/>
    </xf>
    <xf numFmtId="0" fontId="74" fillId="33" borderId="16" xfId="0" applyFont="1" applyFill="1" applyBorder="1" applyAlignment="1">
      <alignment horizontal="center" vertical="center"/>
    </xf>
    <xf numFmtId="0" fontId="74" fillId="33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7" fontId="74" fillId="33" borderId="15" xfId="0" applyNumberFormat="1" applyFont="1" applyFill="1" applyBorder="1" applyAlignment="1">
      <alignment horizontal="center" vertical="center" wrapText="1"/>
    </xf>
    <xf numFmtId="17" fontId="74" fillId="33" borderId="16" xfId="0" applyNumberFormat="1" applyFont="1" applyFill="1" applyBorder="1" applyAlignment="1">
      <alignment horizontal="center" vertical="center" wrapText="1"/>
    </xf>
    <xf numFmtId="17" fontId="74" fillId="33" borderId="26" xfId="0" applyNumberFormat="1" applyFont="1" applyFill="1" applyBorder="1" applyAlignment="1">
      <alignment horizontal="center" vertical="center" wrapText="1"/>
    </xf>
    <xf numFmtId="0" fontId="79" fillId="35" borderId="24" xfId="79" applyNumberFormat="1" applyFont="1" applyFill="1" applyBorder="1" applyAlignment="1">
      <alignment horizontal="left" vertical="center"/>
    </xf>
    <xf numFmtId="0" fontId="74" fillId="33" borderId="27" xfId="0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center" vertical="center"/>
    </xf>
    <xf numFmtId="17" fontId="74" fillId="33" borderId="12" xfId="0" applyNumberFormat="1" applyFont="1" applyFill="1" applyBorder="1" applyAlignment="1">
      <alignment horizontal="center"/>
    </xf>
    <xf numFmtId="17" fontId="74" fillId="33" borderId="13" xfId="0" applyNumberFormat="1" applyFont="1" applyFill="1" applyBorder="1" applyAlignment="1">
      <alignment horizontal="center"/>
    </xf>
    <xf numFmtId="17" fontId="74" fillId="33" borderId="0" xfId="0" applyNumberFormat="1" applyFont="1" applyFill="1" applyBorder="1" applyAlignment="1">
      <alignment horizontal="center"/>
    </xf>
    <xf numFmtId="0" fontId="74" fillId="33" borderId="28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iperlink 2" xfId="45"/>
    <cellStyle name="Followed Hyperlink" xfId="46"/>
    <cellStyle name="Hiperlink Visitado 2" xfId="47"/>
    <cellStyle name="Incorreto" xfId="48"/>
    <cellStyle name="Currency" xfId="49"/>
    <cellStyle name="Currency [0]" xfId="50"/>
    <cellStyle name="Neutra" xfId="51"/>
    <cellStyle name="Normal 2" xfId="52"/>
    <cellStyle name="Normal 2 2" xfId="53"/>
    <cellStyle name="Normal 3" xfId="54"/>
    <cellStyle name="Normal 3 2" xfId="55"/>
    <cellStyle name="Normal 3 3" xfId="56"/>
    <cellStyle name="Normal 3 4" xfId="57"/>
    <cellStyle name="Normal 3 5" xfId="58"/>
    <cellStyle name="Normal 4" xfId="59"/>
    <cellStyle name="Normal 4 2" xfId="60"/>
    <cellStyle name="Normal 5" xfId="61"/>
    <cellStyle name="Normal 6" xfId="62"/>
    <cellStyle name="Nota" xfId="63"/>
    <cellStyle name="Nota 2" xfId="64"/>
    <cellStyle name="Nota 3" xfId="65"/>
    <cellStyle name="Percent" xfId="66"/>
    <cellStyle name="Porcentagem 2" xfId="67"/>
    <cellStyle name="Saída" xfId="68"/>
    <cellStyle name="Comma [0]" xfId="69"/>
    <cellStyle name="Separador de milhares 2" xfId="70"/>
    <cellStyle name="Texto de Aviso" xfId="71"/>
    <cellStyle name="Texto Explicativo" xfId="72"/>
    <cellStyle name="Título" xfId="73"/>
    <cellStyle name="Título 1" xfId="74"/>
    <cellStyle name="Título 2" xfId="75"/>
    <cellStyle name="Título 3" xfId="76"/>
    <cellStyle name="Título 4" xfId="77"/>
    <cellStyle name="Total" xfId="78"/>
    <cellStyle name="Comma" xfId="79"/>
    <cellStyle name="Vírgula 2" xfId="80"/>
    <cellStyle name="Vírgula 2 2" xfId="81"/>
    <cellStyle name="Vírgula 2 3" xfId="82"/>
    <cellStyle name="Vírgula 2 4" xfId="83"/>
    <cellStyle name="Vírgula 3" xfId="84"/>
    <cellStyle name="Vírgula 3 2" xfId="85"/>
    <cellStyle name="Vírgula 4" xfId="86"/>
    <cellStyle name="Vírgula 5" xfId="87"/>
    <cellStyle name="Vírgula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Pesquisa Mensal de Comércio -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Índice geral - Variação do volume de vendas do comércio varejista ampliado acumulada em 12 meses (%) 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- Distrito Federal</a:t>
            </a: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1075"/>
          <c:w val="0.95825"/>
          <c:h val="0.90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35"/>
            <c:spPr>
              <a:ln w="25400">
                <a:solidFill>
                  <a:srgbClr val="FF6600"/>
                </a:solidFill>
              </a:ln>
            </c:spPr>
            <c:marker>
              <c:symbol val="none"/>
            </c:marker>
          </c:dPt>
          <c:dPt>
            <c:idx val="36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'2.6. PMC, série 12m'!$A$5:$A$85</c:f>
              <c:strCache/>
            </c:strRef>
          </c:cat>
          <c:val>
            <c:numRef>
              <c:f>'2.6. PMC, série 12m'!$B$5:$B$85</c:f>
              <c:numCache/>
            </c:numRef>
          </c:val>
          <c:smooth val="0"/>
        </c:ser>
        <c:marker val="1"/>
        <c:axId val="58804133"/>
        <c:axId val="59475150"/>
      </c:lineChart>
      <c:dateAx>
        <c:axId val="58804133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47515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9475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.0\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041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Pesquisa Mensal de Comércio - Índice geral - Variação do volume de vendas do comércio varejista ampliado acumulada em 12 meses (%) - Distrito Federal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91"/>
          <c:w val="0.98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\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'2.7. PMC, comparação 12m'!$B$3:$H$3</c:f>
              <c:strCache/>
            </c:strRef>
          </c:cat>
          <c:val>
            <c:numRef>
              <c:f>'2.7. PMC, comparação 12m'!$B$17:$H$17</c:f>
              <c:numCache/>
            </c:numRef>
          </c:val>
        </c:ser>
        <c:overlap val="-27"/>
        <c:gapWidth val="219"/>
        <c:axId val="65514303"/>
        <c:axId val="52757816"/>
      </c:barChart>
      <c:catAx>
        <c:axId val="65514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757816"/>
        <c:crosses val="autoZero"/>
        <c:auto val="0"/>
        <c:lblOffset val="100"/>
        <c:tickLblSkip val="1"/>
        <c:noMultiLvlLbl val="0"/>
      </c:catAx>
      <c:valAx>
        <c:axId val="5275781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\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514303"/>
        <c:crossesAt val="1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Pesquisa Mensal de Serviços - Índice geral - Variação do volume de serviços acumulada em 12 meses (%) - Distrito Federal</a:t>
            </a:r>
          </a:p>
        </c:rich>
      </c:tx>
      <c:layout>
        <c:manualLayout>
          <c:xMode val="factor"/>
          <c:yMode val="factor"/>
          <c:x val="0.037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8325"/>
          <c:w val="0.998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'2.9. PMS, série 12m'!$B$2</c:f>
              <c:strCache>
                <c:ptCount val="1"/>
                <c:pt idx="0">
                  <c:v>Acumulado em 12 meses 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'2.6. PMC, série 12m'!$A$6:$A$85</c:f>
              <c:strCache>
                <c:ptCount val="80"/>
                <c:pt idx="0">
                  <c:v>42339</c:v>
                </c:pt>
                <c:pt idx="1">
                  <c:v>42370</c:v>
                </c:pt>
                <c:pt idx="2">
                  <c:v>42401</c:v>
                </c:pt>
                <c:pt idx="3">
                  <c:v>42430</c:v>
                </c:pt>
                <c:pt idx="4">
                  <c:v>42461</c:v>
                </c:pt>
                <c:pt idx="5">
                  <c:v>42491</c:v>
                </c:pt>
                <c:pt idx="6">
                  <c:v>42522</c:v>
                </c:pt>
                <c:pt idx="7">
                  <c:v>42552</c:v>
                </c:pt>
                <c:pt idx="8">
                  <c:v>42583</c:v>
                </c:pt>
                <c:pt idx="9">
                  <c:v>42614</c:v>
                </c:pt>
                <c:pt idx="10">
                  <c:v>42644</c:v>
                </c:pt>
                <c:pt idx="11">
                  <c:v>42675</c:v>
                </c:pt>
                <c:pt idx="12">
                  <c:v>42705</c:v>
                </c:pt>
                <c:pt idx="13">
                  <c:v>42736</c:v>
                </c:pt>
                <c:pt idx="14">
                  <c:v>42767</c:v>
                </c:pt>
                <c:pt idx="15">
                  <c:v>42795</c:v>
                </c:pt>
                <c:pt idx="16">
                  <c:v>42826</c:v>
                </c:pt>
                <c:pt idx="17">
                  <c:v>42856</c:v>
                </c:pt>
                <c:pt idx="18">
                  <c:v>42887</c:v>
                </c:pt>
                <c:pt idx="19">
                  <c:v>42917</c:v>
                </c:pt>
                <c:pt idx="20">
                  <c:v>42948</c:v>
                </c:pt>
                <c:pt idx="21">
                  <c:v>42979</c:v>
                </c:pt>
                <c:pt idx="22">
                  <c:v>43009</c:v>
                </c:pt>
                <c:pt idx="23">
                  <c:v>43040</c:v>
                </c:pt>
                <c:pt idx="24">
                  <c:v>43070</c:v>
                </c:pt>
                <c:pt idx="25">
                  <c:v>43101</c:v>
                </c:pt>
                <c:pt idx="26">
                  <c:v>43132</c:v>
                </c:pt>
                <c:pt idx="27">
                  <c:v>43160</c:v>
                </c:pt>
                <c:pt idx="28">
                  <c:v>43191</c:v>
                </c:pt>
                <c:pt idx="29">
                  <c:v>43221</c:v>
                </c:pt>
                <c:pt idx="30">
                  <c:v>43252</c:v>
                </c:pt>
                <c:pt idx="31">
                  <c:v>43282</c:v>
                </c:pt>
                <c:pt idx="32">
                  <c:v>43313</c:v>
                </c:pt>
                <c:pt idx="33">
                  <c:v>43344</c:v>
                </c:pt>
                <c:pt idx="34">
                  <c:v>43374</c:v>
                </c:pt>
                <c:pt idx="35">
                  <c:v>43405</c:v>
                </c:pt>
                <c:pt idx="36">
                  <c:v>43435</c:v>
                </c:pt>
                <c:pt idx="37">
                  <c:v>43466</c:v>
                </c:pt>
                <c:pt idx="38">
                  <c:v>43497</c:v>
                </c:pt>
                <c:pt idx="39">
                  <c:v>43525</c:v>
                </c:pt>
                <c:pt idx="40">
                  <c:v>43556</c:v>
                </c:pt>
                <c:pt idx="41">
                  <c:v>43586</c:v>
                </c:pt>
                <c:pt idx="42">
                  <c:v>43617</c:v>
                </c:pt>
                <c:pt idx="43">
                  <c:v>43647</c:v>
                </c:pt>
                <c:pt idx="44">
                  <c:v>43678</c:v>
                </c:pt>
                <c:pt idx="45">
                  <c:v>43709</c:v>
                </c:pt>
                <c:pt idx="46">
                  <c:v>43739</c:v>
                </c:pt>
                <c:pt idx="47">
                  <c:v>43770</c:v>
                </c:pt>
                <c:pt idx="48">
                  <c:v>43800</c:v>
                </c:pt>
                <c:pt idx="49">
                  <c:v>43831</c:v>
                </c:pt>
                <c:pt idx="50">
                  <c:v>43862</c:v>
                </c:pt>
                <c:pt idx="51">
                  <c:v>43891</c:v>
                </c:pt>
                <c:pt idx="52">
                  <c:v>43922</c:v>
                </c:pt>
                <c:pt idx="53">
                  <c:v>43952</c:v>
                </c:pt>
                <c:pt idx="54">
                  <c:v>43983</c:v>
                </c:pt>
                <c:pt idx="55">
                  <c:v>44013</c:v>
                </c:pt>
                <c:pt idx="56">
                  <c:v>44044</c:v>
                </c:pt>
                <c:pt idx="57">
                  <c:v>44075</c:v>
                </c:pt>
                <c:pt idx="58">
                  <c:v>44105</c:v>
                </c:pt>
                <c:pt idx="59">
                  <c:v>44136</c:v>
                </c:pt>
                <c:pt idx="60">
                  <c:v>44166</c:v>
                </c:pt>
                <c:pt idx="61">
                  <c:v>44197</c:v>
                </c:pt>
                <c:pt idx="62">
                  <c:v>44228</c:v>
                </c:pt>
                <c:pt idx="63">
                  <c:v>44256</c:v>
                </c:pt>
                <c:pt idx="64">
                  <c:v>44287</c:v>
                </c:pt>
                <c:pt idx="65">
                  <c:v>44317</c:v>
                </c:pt>
                <c:pt idx="66">
                  <c:v>44348</c:v>
                </c:pt>
                <c:pt idx="67">
                  <c:v>44378</c:v>
                </c:pt>
                <c:pt idx="68">
                  <c:v>44409</c:v>
                </c:pt>
                <c:pt idx="69">
                  <c:v>44440</c:v>
                </c:pt>
                <c:pt idx="70">
                  <c:v>44470</c:v>
                </c:pt>
                <c:pt idx="71">
                  <c:v>44501</c:v>
                </c:pt>
                <c:pt idx="72">
                  <c:v>44531</c:v>
                </c:pt>
                <c:pt idx="73">
                  <c:v>44562</c:v>
                </c:pt>
                <c:pt idx="74">
                  <c:v>44593</c:v>
                </c:pt>
                <c:pt idx="75">
                  <c:v>44621</c:v>
                </c:pt>
                <c:pt idx="76">
                  <c:v>44652</c:v>
                </c:pt>
                <c:pt idx="77">
                  <c:v>44682</c:v>
                </c:pt>
                <c:pt idx="78">
                  <c:v>44713</c:v>
                </c:pt>
                <c:pt idx="79">
                  <c:v>44743</c:v>
                </c:pt>
              </c:strCache>
            </c:strRef>
          </c:cat>
          <c:val>
            <c:numRef>
              <c:f>'2.9. PMS, série 12m'!$B$5:$B$84</c:f>
              <c:numCache/>
            </c:numRef>
          </c:val>
          <c:smooth val="0"/>
        </c:ser>
        <c:marker val="1"/>
        <c:axId val="5058297"/>
        <c:axId val="45524674"/>
      </c:lineChart>
      <c:dateAx>
        <c:axId val="5058297"/>
        <c:scaling>
          <c:orientation val="minMax"/>
        </c:scaling>
        <c:axPos val="b"/>
        <c:delete val="0"/>
        <c:numFmt formatCode="mmm\-yy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52467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552467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\%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058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Pesquisa Mensal de Serviços - Índice geral - Variação do volume de serviços acumulada em 12 meses (%) - Distrito Federal</a:t>
            </a:r>
          </a:p>
        </c:rich>
      </c:tx>
      <c:layout>
        <c:manualLayout>
          <c:xMode val="factor"/>
          <c:yMode val="factor"/>
          <c:x val="0.01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91"/>
          <c:w val="0.9852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\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'2.10. PMS, comparação 12m'!$B$3:$H$3</c:f>
              <c:strCache/>
            </c:strRef>
          </c:cat>
          <c:val>
            <c:numRef>
              <c:f>'2.10. PMS, comparação 12m'!$B$9:$H$9</c:f>
              <c:numCache/>
            </c:numRef>
          </c:val>
        </c:ser>
        <c:overlap val="-27"/>
        <c:gapWidth val="219"/>
        <c:axId val="7068883"/>
        <c:axId val="63619948"/>
      </c:barChart>
      <c:catAx>
        <c:axId val="70688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619948"/>
        <c:crosses val="autoZero"/>
        <c:auto val="0"/>
        <c:lblOffset val="100"/>
        <c:tickLblSkip val="1"/>
        <c:noMultiLvlLbl val="0"/>
      </c:catAx>
      <c:valAx>
        <c:axId val="63619948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\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068883"/>
        <c:crossesAt val="1"/>
        <c:crossBetween val="between"/>
        <c:dispUnits/>
        <c:majorUnit val="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Pesquisa Nacional por Amostra de Domicílios Contínua Trimestral - Taxa de desemprego, com e sem ajuste sazonal (%) - Distrito Federal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2"/>
          <c:w val="0.981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'3.3. PNADCT, série 5 anos'!$B$2</c:f>
              <c:strCache>
                <c:ptCount val="1"/>
                <c:pt idx="0">
                  <c:v>Taxa de Desemprego¹ (%)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'3.3. PNADCT, série 5 anos'!$A$3:$A$21</c:f>
              <c:strCache/>
            </c:strRef>
          </c:cat>
          <c:val>
            <c:numRef>
              <c:f>'3.3. PNADCT, série 5 anos'!$B$3:$B$21</c:f>
              <c:numCache/>
            </c:numRef>
          </c:val>
          <c:smooth val="0"/>
        </c:ser>
        <c:ser>
          <c:idx val="1"/>
          <c:order val="1"/>
          <c:tx>
            <c:strRef>
              <c:f>'3.3. PNADCT, série 5 anos'!$C$2</c:f>
              <c:strCache>
                <c:ptCount val="1"/>
                <c:pt idx="0">
                  <c:v>Taxa de Desemprego c/ Ajuste Sazonal² (%)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'3.3. PNADCT, série 5 anos'!$A$3:$A$21</c:f>
              <c:strCache/>
            </c:strRef>
          </c:cat>
          <c:val>
            <c:numRef>
              <c:f>'3.3. PNADCT, série 5 anos'!$C$3:$C$21</c:f>
              <c:numCache/>
            </c:numRef>
          </c:val>
          <c:smooth val="0"/>
        </c:ser>
        <c:marker val="1"/>
        <c:axId val="35708621"/>
        <c:axId val="52942134"/>
      </c:lineChart>
      <c:catAx>
        <c:axId val="3570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\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708621"/>
        <c:crossesAt val="1"/>
        <c:crossBetween val="between"/>
        <c:dispUnits/>
        <c:majorUnit val="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175"/>
          <c:y val="0.94125"/>
          <c:w val="0.672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Novo Cadastro Geral de Empregados e Desempregados
Saldo mensal de empregos formais
Distrito F</a:t>
            </a:r>
          </a:p>
        </c:rich>
      </c:tx>
      <c:layout>
        <c:manualLayout>
          <c:xMode val="factor"/>
          <c:yMode val="factor"/>
          <c:x val="-0.00275"/>
          <c:y val="-0.03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46925"/>
          <c:w val="0.99675"/>
          <c:h val="0.5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6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'3.5. Novo CAGED, série mensal'!$A$17:$A$33</c:f>
              <c:strCache/>
            </c:strRef>
          </c:cat>
          <c:val>
            <c:numRef>
              <c:f>'3.5. Novo CAGED, série mensal'!$B$17:$B$33</c:f>
              <c:numCache/>
            </c:numRef>
          </c:val>
        </c:ser>
        <c:axId val="6717159"/>
        <c:axId val="60454432"/>
      </c:barChart>
      <c:dateAx>
        <c:axId val="6717159"/>
        <c:scaling>
          <c:orientation val="minMax"/>
        </c:scaling>
        <c:axPos val="b"/>
        <c:delete val="0"/>
        <c:numFmt formatCode="mmm\-yy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5443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04544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7171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Cadastro Geral de Empregados e Desempregados - Saldo de empregos formais acumulado em doze meses - Distrito Federal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25"/>
          <c:y val="0.15225"/>
          <c:w val="0.99675"/>
          <c:h val="0.84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'3.6. CAGED, série 12m'!$A$3:$A$63</c:f>
              <c:strCache/>
            </c:strRef>
          </c:cat>
          <c:val>
            <c:numRef>
              <c:f>'3.6. CAGED, série 12m'!$B$3:$B$63</c:f>
              <c:numCache/>
            </c:numRef>
          </c:val>
          <c:smooth val="0"/>
        </c:ser>
        <c:marker val="1"/>
        <c:axId val="7218977"/>
        <c:axId val="64970794"/>
      </c:lineChart>
      <c:dateAx>
        <c:axId val="7218977"/>
        <c:scaling>
          <c:orientation val="minMax"/>
        </c:scaling>
        <c:axPos val="b"/>
        <c:delete val="0"/>
        <c:numFmt formatCode="mmm\-yy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497079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4970794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2189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IPCA e INPC - Variação acumulada em doze meses (%) - Distrito Federal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086"/>
          <c:w val="0.997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'4.2. IPCA e INPC, série 12m'!$B$3</c:f>
              <c:strCache>
                <c:ptCount val="1"/>
                <c:pt idx="0">
                  <c:v>IPCA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'4.2. IPCA e INPC, série 12m'!$A$7:$A$86</c:f>
              <c:strCache/>
            </c:strRef>
          </c:cat>
          <c:val>
            <c:numRef>
              <c:f>'4.2. IPCA e INPC, série 12m'!$B$7:$B$86</c:f>
              <c:numCache/>
            </c:numRef>
          </c:val>
          <c:smooth val="0"/>
        </c:ser>
        <c:ser>
          <c:idx val="1"/>
          <c:order val="1"/>
          <c:tx>
            <c:strRef>
              <c:f>'4.2. IPCA e INPC, série 12m'!$C$3</c:f>
              <c:strCache>
                <c:ptCount val="1"/>
                <c:pt idx="0">
                  <c:v>INPC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'4.2. IPCA e INPC, série 12m'!$A$7:$A$86</c:f>
              <c:strCache/>
            </c:strRef>
          </c:cat>
          <c:val>
            <c:numRef>
              <c:f>'4.2. IPCA e INPC, série 12m'!$C$7:$C$86</c:f>
              <c:numCache/>
            </c:numRef>
          </c:val>
          <c:smooth val="0"/>
        </c:ser>
        <c:marker val="1"/>
        <c:axId val="47866235"/>
        <c:axId val="28142932"/>
      </c:lineChart>
      <c:dateAx>
        <c:axId val="47866235"/>
        <c:scaling>
          <c:orientation val="minMax"/>
        </c:scaling>
        <c:axPos val="b"/>
        <c:delete val="0"/>
        <c:numFmt formatCode="mmm\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14293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814293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\%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8662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95"/>
          <c:y val="0.9305"/>
          <c:w val="0.158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hyperlink" Target="#Sum&#225;rio!A1" /><Relationship Id="rId3" Type="http://schemas.openxmlformats.org/officeDocument/2006/relationships/hyperlink" Target="#Sum&#225;ri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hyperlink" Target="#Sum&#225;rio!A1" /><Relationship Id="rId3" Type="http://schemas.openxmlformats.org/officeDocument/2006/relationships/hyperlink" Target="#Sum&#225;ri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hyperlink" Target="#Sum&#225;rio!A1" /><Relationship Id="rId3" Type="http://schemas.openxmlformats.org/officeDocument/2006/relationships/hyperlink" Target="#Sum&#225;rio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hyperlink" Target="#Sum&#225;rio!A1" /><Relationship Id="rId3" Type="http://schemas.openxmlformats.org/officeDocument/2006/relationships/hyperlink" Target="#Sum&#225;rio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hyperlink" Target="#Sum&#225;rio!A1" /><Relationship Id="rId3" Type="http://schemas.openxmlformats.org/officeDocument/2006/relationships/hyperlink" Target="#Sum&#225;rio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hyperlink" Target="#Sum&#225;rio!A1" /><Relationship Id="rId3" Type="http://schemas.openxmlformats.org/officeDocument/2006/relationships/hyperlink" Target="#Sum&#225;rio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Relationship Id="rId3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hyperlink" Target="#Sum&#225;rio!A1" /><Relationship Id="rId3" Type="http://schemas.openxmlformats.org/officeDocument/2006/relationships/hyperlink" Target="#Sum&#225;r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Sum&#225;rio!A1" /><Relationship Id="rId2" Type="http://schemas.openxmlformats.org/officeDocument/2006/relationships/hyperlink" Target="#Sum&#225;r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</xdr:row>
      <xdr:rowOff>28575</xdr:rowOff>
    </xdr:from>
    <xdr:to>
      <xdr:col>11</xdr:col>
      <xdr:colOff>438150</xdr:colOff>
      <xdr:row>3</xdr:row>
      <xdr:rowOff>161925</xdr:rowOff>
    </xdr:to>
    <xdr:grpSp>
      <xdr:nvGrpSpPr>
        <xdr:cNvPr id="1" name="Agrupar 1"/>
        <xdr:cNvGrpSpPr>
          <a:grpSpLocks/>
        </xdr:cNvGrpSpPr>
      </xdr:nvGrpSpPr>
      <xdr:grpSpPr>
        <a:xfrm>
          <a:off x="10458450" y="219075"/>
          <a:ext cx="828675" cy="504825"/>
          <a:chOff x="7162800" y="123825"/>
          <a:chExt cx="722837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9586" cy="361950"/>
          </a:xfrm>
          <a:prstGeom prst="leftArrow">
            <a:avLst>
              <a:gd name="adj" fmla="val -23754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5926" y="198930"/>
            <a:ext cx="639711" cy="1775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5</xdr:row>
      <xdr:rowOff>57150</xdr:rowOff>
    </xdr:from>
    <xdr:to>
      <xdr:col>14</xdr:col>
      <xdr:colOff>28575</xdr:colOff>
      <xdr:row>21</xdr:row>
      <xdr:rowOff>19050</xdr:rowOff>
    </xdr:to>
    <xdr:graphicFrame>
      <xdr:nvGraphicFramePr>
        <xdr:cNvPr id="1" name="Gráfico 3"/>
        <xdr:cNvGraphicFramePr/>
      </xdr:nvGraphicFramePr>
      <xdr:xfrm>
        <a:off x="3571875" y="1009650"/>
        <a:ext cx="70294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247650</xdr:colOff>
      <xdr:row>1</xdr:row>
      <xdr:rowOff>9525</xdr:rowOff>
    </xdr:from>
    <xdr:to>
      <xdr:col>3</xdr:col>
      <xdr:colOff>428625</xdr:colOff>
      <xdr:row>3</xdr:row>
      <xdr:rowOff>133350</xdr:rowOff>
    </xdr:to>
    <xdr:grpSp>
      <xdr:nvGrpSpPr>
        <xdr:cNvPr id="2" name="Agrupar 2"/>
        <xdr:cNvGrpSpPr>
          <a:grpSpLocks/>
        </xdr:cNvGrpSpPr>
      </xdr:nvGrpSpPr>
      <xdr:grpSpPr>
        <a:xfrm>
          <a:off x="3505200" y="200025"/>
          <a:ext cx="790575" cy="504825"/>
          <a:chOff x="7162800" y="123825"/>
          <a:chExt cx="685800" cy="361950"/>
        </a:xfrm>
        <a:solidFill>
          <a:srgbClr val="FFFFFF"/>
        </a:solidFill>
      </xdr:grpSpPr>
      <xdr:sp>
        <xdr:nvSpPr>
          <xdr:cNvPr id="3" name="Seta para a Esquerda 4">
            <a:hlinkClick r:id="rId2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aixaDeTexto 5">
            <a:hlinkClick r:id="rId3"/>
          </xdr:cNvPr>
          <xdr:cNvSpPr txBox="1">
            <a:spLocks noChangeArrowheads="1"/>
          </xdr:cNvSpPr>
        </xdr:nvSpPr>
        <xdr:spPr>
          <a:xfrm>
            <a:off x="7245439" y="205807"/>
            <a:ext cx="545382" cy="16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28575</xdr:rowOff>
    </xdr:from>
    <xdr:to>
      <xdr:col>7</xdr:col>
      <xdr:colOff>304800</xdr:colOff>
      <xdr:row>25</xdr:row>
      <xdr:rowOff>57150</xdr:rowOff>
    </xdr:to>
    <xdr:graphicFrame>
      <xdr:nvGraphicFramePr>
        <xdr:cNvPr id="1" name="Gráfico 3"/>
        <xdr:cNvGraphicFramePr/>
      </xdr:nvGraphicFramePr>
      <xdr:xfrm>
        <a:off x="0" y="1952625"/>
        <a:ext cx="79914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1</xdr:row>
      <xdr:rowOff>9525</xdr:rowOff>
    </xdr:from>
    <xdr:to>
      <xdr:col>10</xdr:col>
      <xdr:colOff>590550</xdr:colOff>
      <xdr:row>4</xdr:row>
      <xdr:rowOff>76200</xdr:rowOff>
    </xdr:to>
    <xdr:grpSp>
      <xdr:nvGrpSpPr>
        <xdr:cNvPr id="2" name="Agrupar 2"/>
        <xdr:cNvGrpSpPr>
          <a:grpSpLocks/>
        </xdr:cNvGrpSpPr>
      </xdr:nvGrpSpPr>
      <xdr:grpSpPr>
        <a:xfrm>
          <a:off x="9153525" y="200025"/>
          <a:ext cx="952500" cy="638175"/>
          <a:chOff x="7162800" y="123825"/>
          <a:chExt cx="685800" cy="361950"/>
        </a:xfrm>
        <a:solidFill>
          <a:srgbClr val="FFFFFF"/>
        </a:solidFill>
      </xdr:grpSpPr>
      <xdr:sp>
        <xdr:nvSpPr>
          <xdr:cNvPr id="3" name="Seta para a Esquerda 4">
            <a:hlinkClick r:id="rId2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aixaDeTexto 5">
            <a:hlinkClick r:id="rId3"/>
          </xdr:cNvPr>
          <xdr:cNvSpPr txBox="1">
            <a:spLocks noChangeArrowheads="1"/>
          </xdr:cNvSpPr>
        </xdr:nvSpPr>
        <xdr:spPr>
          <a:xfrm>
            <a:off x="7217664" y="204902"/>
            <a:ext cx="445770" cy="1242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0</xdr:row>
      <xdr:rowOff>571500</xdr:rowOff>
    </xdr:from>
    <xdr:to>
      <xdr:col>6</xdr:col>
      <xdr:colOff>295275</xdr:colOff>
      <xdr:row>2</xdr:row>
      <xdr:rowOff>219075</xdr:rowOff>
    </xdr:to>
    <xdr:grpSp>
      <xdr:nvGrpSpPr>
        <xdr:cNvPr id="1" name="Agrupar 1"/>
        <xdr:cNvGrpSpPr>
          <a:grpSpLocks/>
        </xdr:cNvGrpSpPr>
      </xdr:nvGrpSpPr>
      <xdr:grpSpPr>
        <a:xfrm>
          <a:off x="5000625" y="571500"/>
          <a:ext cx="790575" cy="981075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5439" y="205807"/>
            <a:ext cx="545382" cy="16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1</xdr:row>
      <xdr:rowOff>28575</xdr:rowOff>
    </xdr:from>
    <xdr:to>
      <xdr:col>9</xdr:col>
      <xdr:colOff>381000</xdr:colOff>
      <xdr:row>3</xdr:row>
      <xdr:rowOff>47625</xdr:rowOff>
    </xdr:to>
    <xdr:grpSp>
      <xdr:nvGrpSpPr>
        <xdr:cNvPr id="1" name="Agrupar 1"/>
        <xdr:cNvGrpSpPr>
          <a:grpSpLocks/>
        </xdr:cNvGrpSpPr>
      </xdr:nvGrpSpPr>
      <xdr:grpSpPr>
        <a:xfrm>
          <a:off x="7248525" y="219075"/>
          <a:ext cx="790575" cy="504825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5439" y="205807"/>
            <a:ext cx="545382" cy="1707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1</xdr:row>
      <xdr:rowOff>9525</xdr:rowOff>
    </xdr:from>
    <xdr:to>
      <xdr:col>8</xdr:col>
      <xdr:colOff>371475</xdr:colOff>
      <xdr:row>2</xdr:row>
      <xdr:rowOff>295275</xdr:rowOff>
    </xdr:to>
    <xdr:grpSp>
      <xdr:nvGrpSpPr>
        <xdr:cNvPr id="1" name="Agrupar 9"/>
        <xdr:cNvGrpSpPr>
          <a:grpSpLocks/>
        </xdr:cNvGrpSpPr>
      </xdr:nvGrpSpPr>
      <xdr:grpSpPr>
        <a:xfrm>
          <a:off x="6696075" y="200025"/>
          <a:ext cx="790575" cy="476250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10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11">
            <a:hlinkClick r:id="rId2"/>
          </xdr:cNvPr>
          <xdr:cNvSpPr txBox="1">
            <a:spLocks noChangeArrowheads="1"/>
          </xdr:cNvSpPr>
        </xdr:nvSpPr>
        <xdr:spPr>
          <a:xfrm>
            <a:off x="7245439" y="203454"/>
            <a:ext cx="545382" cy="1737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4</xdr:row>
      <xdr:rowOff>47625</xdr:rowOff>
    </xdr:from>
    <xdr:to>
      <xdr:col>15</xdr:col>
      <xdr:colOff>581025</xdr:colOff>
      <xdr:row>27</xdr:row>
      <xdr:rowOff>161925</xdr:rowOff>
    </xdr:to>
    <xdr:graphicFrame>
      <xdr:nvGraphicFramePr>
        <xdr:cNvPr id="1" name="Gráfico 1"/>
        <xdr:cNvGraphicFramePr/>
      </xdr:nvGraphicFramePr>
      <xdr:xfrm>
        <a:off x="4810125" y="1000125"/>
        <a:ext cx="72675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1</xdr:row>
      <xdr:rowOff>28575</xdr:rowOff>
    </xdr:from>
    <xdr:to>
      <xdr:col>4</xdr:col>
      <xdr:colOff>438150</xdr:colOff>
      <xdr:row>2</xdr:row>
      <xdr:rowOff>152400</xdr:rowOff>
    </xdr:to>
    <xdr:grpSp>
      <xdr:nvGrpSpPr>
        <xdr:cNvPr id="2" name="Agrupar 2"/>
        <xdr:cNvGrpSpPr>
          <a:grpSpLocks/>
        </xdr:cNvGrpSpPr>
      </xdr:nvGrpSpPr>
      <xdr:grpSpPr>
        <a:xfrm>
          <a:off x="4600575" y="219075"/>
          <a:ext cx="838200" cy="504825"/>
          <a:chOff x="7162800" y="123825"/>
          <a:chExt cx="731145" cy="361950"/>
        </a:xfrm>
        <a:solidFill>
          <a:srgbClr val="FFFFFF"/>
        </a:solidFill>
      </xdr:grpSpPr>
      <xdr:sp>
        <xdr:nvSpPr>
          <xdr:cNvPr id="3" name="Seta para a Esquerda 3">
            <a:hlinkClick r:id="rId2"/>
          </xdr:cNvPr>
          <xdr:cNvSpPr>
            <a:spLocks/>
          </xdr:cNvSpPr>
        </xdr:nvSpPr>
        <xdr:spPr>
          <a:xfrm>
            <a:off x="7162800" y="123825"/>
            <a:ext cx="689653" cy="361950"/>
          </a:xfrm>
          <a:prstGeom prst="leftArrow">
            <a:avLst>
              <a:gd name="adj" fmla="val -23754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aixaDeTexto 4">
            <a:hlinkClick r:id="rId3"/>
          </xdr:cNvPr>
          <xdr:cNvSpPr txBox="1">
            <a:spLocks noChangeArrowheads="1"/>
          </xdr:cNvSpPr>
        </xdr:nvSpPr>
        <xdr:spPr>
          <a:xfrm>
            <a:off x="7245968" y="198930"/>
            <a:ext cx="647977" cy="1775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</xdr:row>
      <xdr:rowOff>19050</xdr:rowOff>
    </xdr:from>
    <xdr:to>
      <xdr:col>3</xdr:col>
      <xdr:colOff>447675</xdr:colOff>
      <xdr:row>3</xdr:row>
      <xdr:rowOff>95250</xdr:rowOff>
    </xdr:to>
    <xdr:grpSp>
      <xdr:nvGrpSpPr>
        <xdr:cNvPr id="1" name="Agrupar 1"/>
        <xdr:cNvGrpSpPr>
          <a:grpSpLocks/>
        </xdr:cNvGrpSpPr>
      </xdr:nvGrpSpPr>
      <xdr:grpSpPr>
        <a:xfrm>
          <a:off x="8277225" y="209550"/>
          <a:ext cx="828675" cy="457200"/>
          <a:chOff x="7162800" y="123825"/>
          <a:chExt cx="695035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7042" cy="361950"/>
          </a:xfrm>
          <a:prstGeom prst="leftArrow">
            <a:avLst>
              <a:gd name="adj" fmla="val -23657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2729" y="206802"/>
            <a:ext cx="615106" cy="1960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1</xdr:row>
      <xdr:rowOff>57150</xdr:rowOff>
    </xdr:from>
    <xdr:to>
      <xdr:col>16</xdr:col>
      <xdr:colOff>190500</xdr:colOff>
      <xdr:row>18</xdr:row>
      <xdr:rowOff>161925</xdr:rowOff>
    </xdr:to>
    <xdr:graphicFrame>
      <xdr:nvGraphicFramePr>
        <xdr:cNvPr id="1" name="Gráfico 1"/>
        <xdr:cNvGraphicFramePr/>
      </xdr:nvGraphicFramePr>
      <xdr:xfrm>
        <a:off x="5429250" y="247650"/>
        <a:ext cx="69913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0</xdr:row>
      <xdr:rowOff>28575</xdr:rowOff>
    </xdr:from>
    <xdr:to>
      <xdr:col>4</xdr:col>
      <xdr:colOff>514350</xdr:colOff>
      <xdr:row>1</xdr:row>
      <xdr:rowOff>342900</xdr:rowOff>
    </xdr:to>
    <xdr:grpSp>
      <xdr:nvGrpSpPr>
        <xdr:cNvPr id="2" name="Agrupar 2"/>
        <xdr:cNvGrpSpPr>
          <a:grpSpLocks/>
        </xdr:cNvGrpSpPr>
      </xdr:nvGrpSpPr>
      <xdr:grpSpPr>
        <a:xfrm>
          <a:off x="4572000" y="28575"/>
          <a:ext cx="857250" cy="504825"/>
          <a:chOff x="7162800" y="123825"/>
          <a:chExt cx="747759" cy="361950"/>
        </a:xfrm>
        <a:solidFill>
          <a:srgbClr val="FFFFFF"/>
        </a:solidFill>
      </xdr:grpSpPr>
      <xdr:sp>
        <xdr:nvSpPr>
          <xdr:cNvPr id="3" name="Seta para a Esquerda 3">
            <a:hlinkClick r:id="rId2"/>
          </xdr:cNvPr>
          <xdr:cNvSpPr>
            <a:spLocks/>
          </xdr:cNvSpPr>
        </xdr:nvSpPr>
        <xdr:spPr>
          <a:xfrm>
            <a:off x="7162800" y="123825"/>
            <a:ext cx="689621" cy="361950"/>
          </a:xfrm>
          <a:prstGeom prst="leftArrow">
            <a:avLst>
              <a:gd name="adj" fmla="val -23754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aixaDeTexto 4">
            <a:hlinkClick r:id="rId3"/>
          </xdr:cNvPr>
          <xdr:cNvSpPr txBox="1">
            <a:spLocks noChangeArrowheads="1"/>
          </xdr:cNvSpPr>
        </xdr:nvSpPr>
        <xdr:spPr>
          <a:xfrm>
            <a:off x="7245801" y="205807"/>
            <a:ext cx="664758" cy="1844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2</xdr:row>
      <xdr:rowOff>47625</xdr:rowOff>
    </xdr:from>
    <xdr:to>
      <xdr:col>15</xdr:col>
      <xdr:colOff>47625</xdr:colOff>
      <xdr:row>21</xdr:row>
      <xdr:rowOff>28575</xdr:rowOff>
    </xdr:to>
    <xdr:graphicFrame>
      <xdr:nvGraphicFramePr>
        <xdr:cNvPr id="1" name="Gráfico 3"/>
        <xdr:cNvGraphicFramePr/>
      </xdr:nvGraphicFramePr>
      <xdr:xfrm>
        <a:off x="3876675" y="619125"/>
        <a:ext cx="67532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171450</xdr:colOff>
      <xdr:row>1</xdr:row>
      <xdr:rowOff>0</xdr:rowOff>
    </xdr:from>
    <xdr:to>
      <xdr:col>3</xdr:col>
      <xdr:colOff>352425</xdr:colOff>
      <xdr:row>2</xdr:row>
      <xdr:rowOff>123825</xdr:rowOff>
    </xdr:to>
    <xdr:grpSp>
      <xdr:nvGrpSpPr>
        <xdr:cNvPr id="2" name="Agrupar 2"/>
        <xdr:cNvGrpSpPr>
          <a:grpSpLocks/>
        </xdr:cNvGrpSpPr>
      </xdr:nvGrpSpPr>
      <xdr:grpSpPr>
        <a:xfrm>
          <a:off x="2828925" y="190500"/>
          <a:ext cx="790575" cy="504825"/>
          <a:chOff x="7162800" y="123825"/>
          <a:chExt cx="685800" cy="361950"/>
        </a:xfrm>
        <a:solidFill>
          <a:srgbClr val="FFFFFF"/>
        </a:solidFill>
      </xdr:grpSpPr>
      <xdr:sp>
        <xdr:nvSpPr>
          <xdr:cNvPr id="3" name="Seta para a Esquerda 4">
            <a:hlinkClick r:id="rId2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aixaDeTexto 5">
            <a:hlinkClick r:id="rId3"/>
          </xdr:cNvPr>
          <xdr:cNvSpPr txBox="1">
            <a:spLocks noChangeArrowheads="1"/>
          </xdr:cNvSpPr>
        </xdr:nvSpPr>
        <xdr:spPr>
          <a:xfrm>
            <a:off x="7245439" y="205807"/>
            <a:ext cx="545382" cy="16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</xdr:row>
      <xdr:rowOff>0</xdr:rowOff>
    </xdr:from>
    <xdr:to>
      <xdr:col>8</xdr:col>
      <xdr:colOff>371475</xdr:colOff>
      <xdr:row>2</xdr:row>
      <xdr:rowOff>466725</xdr:rowOff>
    </xdr:to>
    <xdr:grpSp>
      <xdr:nvGrpSpPr>
        <xdr:cNvPr id="1" name="Agrupar 1"/>
        <xdr:cNvGrpSpPr>
          <a:grpSpLocks/>
        </xdr:cNvGrpSpPr>
      </xdr:nvGrpSpPr>
      <xdr:grpSpPr>
        <a:xfrm>
          <a:off x="6762750" y="190500"/>
          <a:ext cx="790575" cy="657225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5439" y="205807"/>
            <a:ext cx="545382" cy="16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1</xdr:row>
      <xdr:rowOff>9525</xdr:rowOff>
    </xdr:from>
    <xdr:to>
      <xdr:col>13</xdr:col>
      <xdr:colOff>9525</xdr:colOff>
      <xdr:row>4</xdr:row>
      <xdr:rowOff>0</xdr:rowOff>
    </xdr:to>
    <xdr:grpSp>
      <xdr:nvGrpSpPr>
        <xdr:cNvPr id="1" name="Agrupar 1"/>
        <xdr:cNvGrpSpPr>
          <a:grpSpLocks/>
        </xdr:cNvGrpSpPr>
      </xdr:nvGrpSpPr>
      <xdr:grpSpPr>
        <a:xfrm>
          <a:off x="12887325" y="190500"/>
          <a:ext cx="923925" cy="561975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12349" y="209698"/>
            <a:ext cx="466687" cy="15337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4</xdr:row>
      <xdr:rowOff>38100</xdr:rowOff>
    </xdr:from>
    <xdr:to>
      <xdr:col>16</xdr:col>
      <xdr:colOff>476250</xdr:colOff>
      <xdr:row>24</xdr:row>
      <xdr:rowOff>19050</xdr:rowOff>
    </xdr:to>
    <xdr:graphicFrame>
      <xdr:nvGraphicFramePr>
        <xdr:cNvPr id="1" name="Gráfico 1"/>
        <xdr:cNvGraphicFramePr/>
      </xdr:nvGraphicFramePr>
      <xdr:xfrm>
        <a:off x="4314825" y="1181100"/>
        <a:ext cx="79629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1</xdr:row>
      <xdr:rowOff>0</xdr:rowOff>
    </xdr:from>
    <xdr:to>
      <xdr:col>4</xdr:col>
      <xdr:colOff>371475</xdr:colOff>
      <xdr:row>3</xdr:row>
      <xdr:rowOff>123825</xdr:rowOff>
    </xdr:to>
    <xdr:grpSp>
      <xdr:nvGrpSpPr>
        <xdr:cNvPr id="2" name="Agrupar 2"/>
        <xdr:cNvGrpSpPr>
          <a:grpSpLocks/>
        </xdr:cNvGrpSpPr>
      </xdr:nvGrpSpPr>
      <xdr:grpSpPr>
        <a:xfrm>
          <a:off x="4067175" y="190500"/>
          <a:ext cx="790575" cy="885825"/>
          <a:chOff x="7162800" y="123825"/>
          <a:chExt cx="685800" cy="361950"/>
        </a:xfrm>
        <a:solidFill>
          <a:srgbClr val="FFFFFF"/>
        </a:solidFill>
      </xdr:grpSpPr>
      <xdr:sp>
        <xdr:nvSpPr>
          <xdr:cNvPr id="3" name="Seta para a Esquerda 3">
            <a:hlinkClick r:id="rId2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aixaDeTexto 4">
            <a:hlinkClick r:id="rId3"/>
          </xdr:cNvPr>
          <xdr:cNvSpPr txBox="1">
            <a:spLocks noChangeArrowheads="1"/>
          </xdr:cNvSpPr>
        </xdr:nvSpPr>
        <xdr:spPr>
          <a:xfrm>
            <a:off x="7245439" y="205807"/>
            <a:ext cx="545382" cy="16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1</xdr:row>
      <xdr:rowOff>0</xdr:rowOff>
    </xdr:from>
    <xdr:to>
      <xdr:col>4</xdr:col>
      <xdr:colOff>390525</xdr:colOff>
      <xdr:row>3</xdr:row>
      <xdr:rowOff>123825</xdr:rowOff>
    </xdr:to>
    <xdr:grpSp>
      <xdr:nvGrpSpPr>
        <xdr:cNvPr id="1" name="Agrupar 1"/>
        <xdr:cNvGrpSpPr>
          <a:grpSpLocks/>
        </xdr:cNvGrpSpPr>
      </xdr:nvGrpSpPr>
      <xdr:grpSpPr>
        <a:xfrm>
          <a:off x="6048375" y="190500"/>
          <a:ext cx="790575" cy="504825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5439" y="205807"/>
            <a:ext cx="545382" cy="16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209550</xdr:colOff>
      <xdr:row>0</xdr:row>
      <xdr:rowOff>180975</xdr:rowOff>
    </xdr:from>
    <xdr:to>
      <xdr:col>4</xdr:col>
      <xdr:colOff>390525</xdr:colOff>
      <xdr:row>3</xdr:row>
      <xdr:rowOff>123825</xdr:rowOff>
    </xdr:to>
    <xdr:grpSp>
      <xdr:nvGrpSpPr>
        <xdr:cNvPr id="1" name="Agrupar 1"/>
        <xdr:cNvGrpSpPr>
          <a:grpSpLocks/>
        </xdr:cNvGrpSpPr>
      </xdr:nvGrpSpPr>
      <xdr:grpSpPr>
        <a:xfrm>
          <a:off x="6038850" y="180975"/>
          <a:ext cx="790575" cy="514350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5439" y="204268"/>
            <a:ext cx="545382" cy="1608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</xdr:row>
      <xdr:rowOff>85725</xdr:rowOff>
    </xdr:from>
    <xdr:to>
      <xdr:col>11</xdr:col>
      <xdr:colOff>219075</xdr:colOff>
      <xdr:row>4</xdr:row>
      <xdr:rowOff>9525</xdr:rowOff>
    </xdr:to>
    <xdr:grpSp>
      <xdr:nvGrpSpPr>
        <xdr:cNvPr id="1" name="Agrupar 1"/>
        <xdr:cNvGrpSpPr>
          <a:grpSpLocks/>
        </xdr:cNvGrpSpPr>
      </xdr:nvGrpSpPr>
      <xdr:grpSpPr>
        <a:xfrm>
          <a:off x="16935450" y="276225"/>
          <a:ext cx="1314450" cy="685800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316934" y="244445"/>
            <a:ext cx="327984" cy="1256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0</xdr:row>
      <xdr:rowOff>76200</xdr:rowOff>
    </xdr:from>
    <xdr:to>
      <xdr:col>12</xdr:col>
      <xdr:colOff>495300</xdr:colOff>
      <xdr:row>3</xdr:row>
      <xdr:rowOff>9525</xdr:rowOff>
    </xdr:to>
    <xdr:grpSp>
      <xdr:nvGrpSpPr>
        <xdr:cNvPr id="1" name="Agrupar 1"/>
        <xdr:cNvGrpSpPr>
          <a:grpSpLocks/>
        </xdr:cNvGrpSpPr>
      </xdr:nvGrpSpPr>
      <xdr:grpSpPr>
        <a:xfrm>
          <a:off x="14420850" y="76200"/>
          <a:ext cx="914400" cy="504825"/>
          <a:chOff x="7162800" y="123825"/>
          <a:chExt cx="791561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4304" cy="361950"/>
          </a:xfrm>
          <a:prstGeom prst="leftArrow">
            <a:avLst>
              <a:gd name="adj" fmla="val -23555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5320" y="205807"/>
            <a:ext cx="709041" cy="1844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1</xdr:row>
      <xdr:rowOff>123825</xdr:rowOff>
    </xdr:from>
    <xdr:to>
      <xdr:col>14</xdr:col>
      <xdr:colOff>9525</xdr:colOff>
      <xdr:row>4</xdr:row>
      <xdr:rowOff>57150</xdr:rowOff>
    </xdr:to>
    <xdr:grpSp>
      <xdr:nvGrpSpPr>
        <xdr:cNvPr id="1" name="Agrupar 1"/>
        <xdr:cNvGrpSpPr>
          <a:grpSpLocks/>
        </xdr:cNvGrpSpPr>
      </xdr:nvGrpSpPr>
      <xdr:grpSpPr>
        <a:xfrm>
          <a:off x="13782675" y="304800"/>
          <a:ext cx="971550" cy="504825"/>
          <a:chOff x="7162800" y="123825"/>
          <a:chExt cx="830847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4203" cy="361950"/>
          </a:xfrm>
          <a:prstGeom prst="leftArrow">
            <a:avLst>
              <a:gd name="adj" fmla="val -23550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4223" y="157939"/>
            <a:ext cx="749424" cy="3005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0</xdr:row>
      <xdr:rowOff>133350</xdr:rowOff>
    </xdr:from>
    <xdr:to>
      <xdr:col>13</xdr:col>
      <xdr:colOff>533400</xdr:colOff>
      <xdr:row>3</xdr:row>
      <xdr:rowOff>57150</xdr:rowOff>
    </xdr:to>
    <xdr:grpSp>
      <xdr:nvGrpSpPr>
        <xdr:cNvPr id="1" name="Agrupar 1"/>
        <xdr:cNvGrpSpPr>
          <a:grpSpLocks/>
        </xdr:cNvGrpSpPr>
      </xdr:nvGrpSpPr>
      <xdr:grpSpPr>
        <a:xfrm>
          <a:off x="11334750" y="133350"/>
          <a:ext cx="1152525" cy="504825"/>
          <a:chOff x="7162800" y="123825"/>
          <a:chExt cx="992762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9225" cy="361950"/>
          </a:xfrm>
          <a:prstGeom prst="leftArrow">
            <a:avLst>
              <a:gd name="adj" fmla="val -23740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4951" y="205807"/>
            <a:ext cx="910611" cy="17753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1</xdr:row>
      <xdr:rowOff>190500</xdr:rowOff>
    </xdr:from>
    <xdr:to>
      <xdr:col>5</xdr:col>
      <xdr:colOff>476250</xdr:colOff>
      <xdr:row>2</xdr:row>
      <xdr:rowOff>409575</xdr:rowOff>
    </xdr:to>
    <xdr:grpSp>
      <xdr:nvGrpSpPr>
        <xdr:cNvPr id="1" name="Agrupar 1"/>
        <xdr:cNvGrpSpPr>
          <a:grpSpLocks/>
        </xdr:cNvGrpSpPr>
      </xdr:nvGrpSpPr>
      <xdr:grpSpPr>
        <a:xfrm>
          <a:off x="8820150" y="381000"/>
          <a:ext cx="790575" cy="600075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5439" y="205807"/>
            <a:ext cx="545382" cy="16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1</xdr:row>
      <xdr:rowOff>47625</xdr:rowOff>
    </xdr:from>
    <xdr:to>
      <xdr:col>5</xdr:col>
      <xdr:colOff>457200</xdr:colOff>
      <xdr:row>2</xdr:row>
      <xdr:rowOff>352425</xdr:rowOff>
    </xdr:to>
    <xdr:grpSp>
      <xdr:nvGrpSpPr>
        <xdr:cNvPr id="1" name="Agrupar 1"/>
        <xdr:cNvGrpSpPr>
          <a:grpSpLocks/>
        </xdr:cNvGrpSpPr>
      </xdr:nvGrpSpPr>
      <xdr:grpSpPr>
        <a:xfrm>
          <a:off x="8724900" y="238125"/>
          <a:ext cx="790575" cy="504825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45439" y="205807"/>
            <a:ext cx="561842" cy="1570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</xdr:row>
      <xdr:rowOff>66675</xdr:rowOff>
    </xdr:from>
    <xdr:to>
      <xdr:col>3</xdr:col>
      <xdr:colOff>485775</xdr:colOff>
      <xdr:row>4</xdr:row>
      <xdr:rowOff>0</xdr:rowOff>
    </xdr:to>
    <xdr:grpSp>
      <xdr:nvGrpSpPr>
        <xdr:cNvPr id="1" name="Agrupar 2"/>
        <xdr:cNvGrpSpPr>
          <a:grpSpLocks/>
        </xdr:cNvGrpSpPr>
      </xdr:nvGrpSpPr>
      <xdr:grpSpPr>
        <a:xfrm>
          <a:off x="3600450" y="257175"/>
          <a:ext cx="790575" cy="504825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3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4">
            <a:hlinkClick r:id="rId2"/>
          </xdr:cNvPr>
          <xdr:cNvSpPr txBox="1">
            <a:spLocks noChangeArrowheads="1"/>
          </xdr:cNvSpPr>
        </xdr:nvSpPr>
        <xdr:spPr>
          <a:xfrm>
            <a:off x="7245439" y="205807"/>
            <a:ext cx="545382" cy="16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  <xdr:twoCellAnchor>
    <xdr:from>
      <xdr:col>2</xdr:col>
      <xdr:colOff>561975</xdr:colOff>
      <xdr:row>4</xdr:row>
      <xdr:rowOff>9525</xdr:rowOff>
    </xdr:from>
    <xdr:to>
      <xdr:col>11</xdr:col>
      <xdr:colOff>400050</xdr:colOff>
      <xdr:row>25</xdr:row>
      <xdr:rowOff>180975</xdr:rowOff>
    </xdr:to>
    <xdr:graphicFrame>
      <xdr:nvGraphicFramePr>
        <xdr:cNvPr id="4" name="Gráfico 5"/>
        <xdr:cNvGraphicFramePr/>
      </xdr:nvGraphicFramePr>
      <xdr:xfrm>
        <a:off x="3857625" y="771525"/>
        <a:ext cx="7600950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18</xdr:row>
      <xdr:rowOff>47625</xdr:rowOff>
    </xdr:from>
    <xdr:to>
      <xdr:col>5</xdr:col>
      <xdr:colOff>600075</xdr:colOff>
      <xdr:row>33</xdr:row>
      <xdr:rowOff>76200</xdr:rowOff>
    </xdr:to>
    <xdr:graphicFrame>
      <xdr:nvGraphicFramePr>
        <xdr:cNvPr id="1" name="Gráfico 2"/>
        <xdr:cNvGraphicFramePr/>
      </xdr:nvGraphicFramePr>
      <xdr:xfrm>
        <a:off x="9525" y="3476625"/>
        <a:ext cx="79914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76200</xdr:colOff>
      <xdr:row>1</xdr:row>
      <xdr:rowOff>0</xdr:rowOff>
    </xdr:from>
    <xdr:to>
      <xdr:col>11</xdr:col>
      <xdr:colOff>257175</xdr:colOff>
      <xdr:row>3</xdr:row>
      <xdr:rowOff>123825</xdr:rowOff>
    </xdr:to>
    <xdr:grpSp>
      <xdr:nvGrpSpPr>
        <xdr:cNvPr id="2" name="Agrupar 4"/>
        <xdr:cNvGrpSpPr>
          <a:grpSpLocks/>
        </xdr:cNvGrpSpPr>
      </xdr:nvGrpSpPr>
      <xdr:grpSpPr>
        <a:xfrm>
          <a:off x="10525125" y="190500"/>
          <a:ext cx="790575" cy="504825"/>
          <a:chOff x="7162800" y="123825"/>
          <a:chExt cx="685800" cy="361950"/>
        </a:xfrm>
        <a:solidFill>
          <a:srgbClr val="FFFFFF"/>
        </a:solidFill>
      </xdr:grpSpPr>
      <xdr:sp>
        <xdr:nvSpPr>
          <xdr:cNvPr id="3" name="Seta para a Esquerda 5">
            <a:hlinkClick r:id="rId2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aixaDeTexto 6">
            <a:hlinkClick r:id="rId3"/>
          </xdr:cNvPr>
          <xdr:cNvSpPr txBox="1">
            <a:spLocks noChangeArrowheads="1"/>
          </xdr:cNvSpPr>
        </xdr:nvSpPr>
        <xdr:spPr>
          <a:xfrm>
            <a:off x="7245439" y="205807"/>
            <a:ext cx="545382" cy="16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1</xdr:row>
      <xdr:rowOff>152400</xdr:rowOff>
    </xdr:from>
    <xdr:to>
      <xdr:col>5</xdr:col>
      <xdr:colOff>428625</xdr:colOff>
      <xdr:row>2</xdr:row>
      <xdr:rowOff>466725</xdr:rowOff>
    </xdr:to>
    <xdr:grpSp>
      <xdr:nvGrpSpPr>
        <xdr:cNvPr id="1" name="Agrupar 1"/>
        <xdr:cNvGrpSpPr>
          <a:grpSpLocks/>
        </xdr:cNvGrpSpPr>
      </xdr:nvGrpSpPr>
      <xdr:grpSpPr>
        <a:xfrm>
          <a:off x="7848600" y="342900"/>
          <a:ext cx="790575" cy="1076325"/>
          <a:chOff x="7162800" y="123825"/>
          <a:chExt cx="685800" cy="361950"/>
        </a:xfrm>
        <a:solidFill>
          <a:srgbClr val="FFFFFF"/>
        </a:solidFill>
      </xdr:grpSpPr>
      <xdr:sp>
        <xdr:nvSpPr>
          <xdr:cNvPr id="2" name="Seta para a Esquerda 2">
            <a:hlinkClick r:id="rId1"/>
          </xdr:cNvPr>
          <xdr:cNvSpPr>
            <a:spLocks/>
          </xdr:cNvSpPr>
        </xdr:nvSpPr>
        <xdr:spPr>
          <a:xfrm>
            <a:off x="7162800" y="123825"/>
            <a:ext cx="685800" cy="361950"/>
          </a:xfrm>
          <a:prstGeom prst="leftArrow">
            <a:avLst>
              <a:gd name="adj" fmla="val -23611"/>
            </a:avLst>
          </a:prstGeom>
          <a:solidFill>
            <a:srgbClr val="5B9BD5"/>
          </a:solidFill>
          <a:ln w="12700" cmpd="sng">
            <a:solidFill>
              <a:srgbClr val="41719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CaixaDeTexto 3">
            <a:hlinkClick r:id="rId2"/>
          </xdr:cNvPr>
          <xdr:cNvSpPr txBox="1">
            <a:spLocks noChangeArrowheads="1"/>
          </xdr:cNvSpPr>
        </xdr:nvSpPr>
        <xdr:spPr>
          <a:xfrm>
            <a:off x="7253669" y="212593"/>
            <a:ext cx="537153" cy="1638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Sumário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uno\Downloads\Tabela32%202002%20a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ário"/>
      <sheetName val="PIB "/>
      <sheetName val="IMPOSTOS"/>
      <sheetName val="Tabela32.1"/>
      <sheetName val="VAB 2002 a 2019"/>
      <sheetName val="Agropecuária"/>
      <sheetName val="Indústria"/>
      <sheetName val="Tabela32.3"/>
      <sheetName val="Tabela32.4"/>
      <sheetName val="Tabela32.5"/>
      <sheetName val="Tabela32.6"/>
      <sheetName val="Serviços"/>
      <sheetName val="Tabela32.7"/>
      <sheetName val="Tabela32.8"/>
      <sheetName val="Tabela32.9"/>
      <sheetName val="Tabela32.10"/>
      <sheetName val="Tabela32.11"/>
      <sheetName val="Tabela32.12"/>
      <sheetName val="Tabela32.13"/>
      <sheetName val="Tabela32.14"/>
      <sheetName val="Tabela32.15"/>
      <sheetName val="Tabela32.16"/>
    </sheetNames>
    <sheetDataSet>
      <sheetData sheetId="5">
        <row r="72">
          <cell r="F72">
            <v>992.3935841020801</v>
          </cell>
        </row>
      </sheetData>
      <sheetData sheetId="6">
        <row r="72">
          <cell r="F72">
            <v>9453.608030501258</v>
          </cell>
        </row>
      </sheetData>
      <sheetData sheetId="8">
        <row r="72">
          <cell r="F72">
            <v>2205.39030757104</v>
          </cell>
        </row>
      </sheetData>
      <sheetData sheetId="9">
        <row r="72">
          <cell r="F72">
            <v>2324.5287581172206</v>
          </cell>
        </row>
      </sheetData>
      <sheetData sheetId="10">
        <row r="72">
          <cell r="F72">
            <v>4899.742618918189</v>
          </cell>
        </row>
      </sheetData>
      <sheetData sheetId="11">
        <row r="72">
          <cell r="F72">
            <v>232481.10221482435</v>
          </cell>
        </row>
      </sheetData>
      <sheetData sheetId="13">
        <row r="72">
          <cell r="F72">
            <v>5855.43673620843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0"/>
  <sheetViews>
    <sheetView zoomScalePageLayoutView="0" workbookViewId="0" topLeftCell="A4">
      <selection activeCell="A15" sqref="A15"/>
    </sheetView>
  </sheetViews>
  <sheetFormatPr defaultColWidth="9.140625" defaultRowHeight="15"/>
  <cols>
    <col min="1" max="1" width="73.140625" style="36" customWidth="1"/>
    <col min="2" max="16384" width="9.140625" style="36" customWidth="1"/>
  </cols>
  <sheetData>
    <row r="1" ht="15">
      <c r="A1" s="151" t="s">
        <v>0</v>
      </c>
    </row>
    <row r="2" ht="15">
      <c r="A2" s="149" t="s">
        <v>76</v>
      </c>
    </row>
    <row r="3" ht="15">
      <c r="A3" s="148" t="s">
        <v>189</v>
      </c>
    </row>
    <row r="4" ht="15">
      <c r="A4" s="149" t="s">
        <v>77</v>
      </c>
    </row>
    <row r="5" ht="15">
      <c r="A5" s="152" t="s">
        <v>190</v>
      </c>
    </row>
    <row r="6" ht="15">
      <c r="A6" s="152" t="s">
        <v>191</v>
      </c>
    </row>
    <row r="7" ht="15">
      <c r="A7" s="152" t="s">
        <v>192</v>
      </c>
    </row>
    <row r="8" ht="15">
      <c r="A8" s="152" t="s">
        <v>193</v>
      </c>
    </row>
    <row r="9" ht="15">
      <c r="A9" s="152" t="s">
        <v>194</v>
      </c>
    </row>
    <row r="10" ht="15">
      <c r="A10" s="152" t="s">
        <v>198</v>
      </c>
    </row>
    <row r="11" ht="15">
      <c r="A11" s="152" t="s">
        <v>197</v>
      </c>
    </row>
    <row r="12" ht="15">
      <c r="A12" s="152" t="s">
        <v>196</v>
      </c>
    </row>
    <row r="13" ht="15">
      <c r="A13" s="152" t="s">
        <v>195</v>
      </c>
    </row>
    <row r="14" ht="15">
      <c r="A14" s="152" t="s">
        <v>241</v>
      </c>
    </row>
    <row r="15" ht="15">
      <c r="A15" s="152" t="s">
        <v>240</v>
      </c>
    </row>
    <row r="16" ht="15">
      <c r="A16" s="150" t="s">
        <v>78</v>
      </c>
    </row>
    <row r="17" ht="15">
      <c r="A17" s="152" t="s">
        <v>199</v>
      </c>
    </row>
    <row r="18" ht="15">
      <c r="A18" s="152" t="s">
        <v>290</v>
      </c>
    </row>
    <row r="19" ht="15">
      <c r="A19" s="152" t="s">
        <v>291</v>
      </c>
    </row>
    <row r="20" ht="15">
      <c r="A20" s="152" t="s">
        <v>292</v>
      </c>
    </row>
    <row r="21" ht="15">
      <c r="A21" s="152" t="s">
        <v>293</v>
      </c>
    </row>
    <row r="22" ht="15">
      <c r="A22" s="152" t="s">
        <v>294</v>
      </c>
    </row>
    <row r="23" ht="15">
      <c r="A23" s="149" t="s">
        <v>79</v>
      </c>
    </row>
    <row r="24" ht="15">
      <c r="A24" s="152" t="s">
        <v>200</v>
      </c>
    </row>
    <row r="25" ht="15">
      <c r="A25" s="152" t="s">
        <v>201</v>
      </c>
    </row>
    <row r="26" ht="15">
      <c r="A26" s="152" t="s">
        <v>202</v>
      </c>
    </row>
    <row r="27" ht="15">
      <c r="A27" s="152" t="s">
        <v>203</v>
      </c>
    </row>
    <row r="28" ht="15">
      <c r="A28" s="149" t="s">
        <v>80</v>
      </c>
    </row>
    <row r="29" ht="15">
      <c r="A29" s="270" t="s">
        <v>295</v>
      </c>
    </row>
    <row r="30" ht="15">
      <c r="A30" s="153" t="s">
        <v>296</v>
      </c>
    </row>
    <row r="32" ht="15">
      <c r="A32" s="154"/>
    </row>
    <row r="34" ht="15">
      <c r="A34" s="155"/>
    </row>
    <row r="35" ht="15">
      <c r="A35" s="155"/>
    </row>
    <row r="36" ht="15">
      <c r="A36" s="155"/>
    </row>
    <row r="37" ht="15">
      <c r="A37" s="155"/>
    </row>
    <row r="38" ht="15">
      <c r="A38" s="155"/>
    </row>
    <row r="39" ht="15">
      <c r="A39" s="155"/>
    </row>
    <row r="40" ht="15">
      <c r="A40" s="155"/>
    </row>
  </sheetData>
  <sheetProtection/>
  <hyperlinks>
    <hyperlink ref="A3" location="'1.1. Dados gerais, por RA'!A1" display="1.1. Dados gerais, por região administrativa"/>
    <hyperlink ref="A8" location="'2.4. Idecon, por setor'!A1" display="Idecon - Distrito Federal - 3° Trimestre de 2019"/>
    <hyperlink ref="A5" location="'2.1. PIB, variação, por setor'!A1" display="Produto Interno Bruto e valor adicionado bruto segundo os setores e as atividades econômicas - Distrito Federal - 2011-2017"/>
    <hyperlink ref="A6" location="'2.2. PIB, valor, por setor'!A1" display="Produto Interno Bruto e valor adicionado bruto segundo os setores e as atividades econômicas - Distrito Federal - 2010-2017"/>
    <hyperlink ref="A7" location="'2.3. PIB, por ótica'!A1" display="Produto Interno Bruto segundo as óticas da produção e da renda - Distrito Federal - 2010-2017"/>
    <hyperlink ref="A9" location="'2.5. PMC, por setor'!A1" display="Pesquisa Mensal de Comércio - Distrito Federal - Novembro de 2019"/>
    <hyperlink ref="A10" location="'2.6. PMC, série 12m'!A1" display="Pesquisa Mensal de Comércio - Distrito Federal"/>
    <hyperlink ref="A11" location="'2.7. PMC, comparação 12m'!A1" display="Pesquisa Mensal de Comércio - Distrito Federal - Novembro de 2019"/>
    <hyperlink ref="A12" location="'2.8. PMS, por setor'!A1" display="Pesquisa Mensal de Serviços - Distrito Federal - Novembro de 2019"/>
    <hyperlink ref="A13" location="'2.9. PMS, série 12m'!A1" display="Pesquisa Mensal de Serviços - Distrito Federal"/>
    <hyperlink ref="A14" location="'2.10. PMS, comparação 12m'!A1" display="2.10. PMS, comparação dos últimos anos no acumulado em doze meses"/>
    <hyperlink ref="A17" location="'3.1. PED, por variável'!A1" display="Pesquisa de Emprego e Desemprego - Distrito Federal"/>
    <hyperlink ref="A20" location="'3.4. Novo CAGED, por setor'!A1" display="3.4. Novo CAGED, por setor"/>
    <hyperlink ref="A21" location="'3.5. Novo CAGED, série mensal'!A1" display="3.5. Novo CAGED, série histórica mensal"/>
    <hyperlink ref="A24" location="'4.1. IPCA e INPC, por variável'!A1" display="Índices de preços - Distrito Federal - Dezembro de 2019"/>
    <hyperlink ref="A25" location="'4.2. IPCA e INPC, série 12m'!A1" display="Índices de preços - Distrito Federal - Dezembro de 2019"/>
    <hyperlink ref="A26" location="'4.3. IPCA, maiores contrib.'!A1" display="IPCA - Maiores contribuições - Distrito Federal - Dezembro de 2019"/>
    <hyperlink ref="A27" location="'4.4. INPC, maiores contrib.'!A1" display="INPC - Maiores contribuições - Distrito Federal - Dezembro de 2019"/>
    <hyperlink ref="A30" location="'5.2. Gasto com Pessoal'!A1" display="5.2. Gasto com Pessoal"/>
    <hyperlink ref="A29" location="'5.1. Receita Corrente Líquida'!A1" display="5.1. Receita Corrente Líquida"/>
    <hyperlink ref="A18" location="'3.2. PNADCT, por variável'!A1" display="3.2. PNADCT, por variável"/>
    <hyperlink ref="A19" location="'3.3. PNADCT, série 5 anos'!A1" display="3.3. PNADCT, série histórica da taxa de desemprego, com e sem ajuste sazonal"/>
    <hyperlink ref="A15" location="'2.11. Balança Comercial'!A1" display="2.11. Balança Comercial"/>
    <hyperlink ref="A22" location="'3.6. CAGED, série 12m'!A1" display="3.6. CAGED, série histórica do acumulado em doze meses"/>
  </hyperlinks>
  <printOptions/>
  <pageMargins left="0.511811024" right="0.511811024" top="0.787401575" bottom="0.787401575" header="0.31496062" footer="0.3149606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zoomScale="115" zoomScaleNormal="115" zoomScalePageLayoutView="0" workbookViewId="0" topLeftCell="A1">
      <selection activeCell="C14" sqref="C14"/>
    </sheetView>
  </sheetViews>
  <sheetFormatPr defaultColWidth="9.140625" defaultRowHeight="15"/>
  <cols>
    <col min="1" max="1" width="60.28125" style="36" customWidth="1"/>
    <col min="2" max="2" width="14.140625" style="36" customWidth="1"/>
    <col min="3" max="3" width="23.00390625" style="36" customWidth="1"/>
    <col min="4" max="4" width="16.57421875" style="36" customWidth="1"/>
    <col min="5" max="16384" width="9.140625" style="36" customWidth="1"/>
  </cols>
  <sheetData>
    <row r="1" spans="1:4" ht="15">
      <c r="A1" s="325" t="s">
        <v>417</v>
      </c>
      <c r="B1" s="325"/>
      <c r="C1" s="325"/>
      <c r="D1" s="325"/>
    </row>
    <row r="2" spans="1:5" ht="60">
      <c r="A2" s="333" t="s">
        <v>74</v>
      </c>
      <c r="B2" s="339" t="s">
        <v>75</v>
      </c>
      <c r="C2" s="340"/>
      <c r="D2" s="340"/>
      <c r="E2" s="41"/>
    </row>
    <row r="3" spans="1:4" ht="57">
      <c r="A3" s="334"/>
      <c r="B3" s="32" t="s">
        <v>51</v>
      </c>
      <c r="C3" s="32" t="s">
        <v>52</v>
      </c>
      <c r="D3" s="33" t="s">
        <v>321</v>
      </c>
    </row>
    <row r="4" spans="1:4" ht="15">
      <c r="A4" s="45" t="s">
        <v>69</v>
      </c>
      <c r="B4" s="48">
        <v>16</v>
      </c>
      <c r="C4" s="48">
        <v>12</v>
      </c>
      <c r="D4" s="48">
        <v>8.2</v>
      </c>
    </row>
    <row r="5" spans="1:4" ht="15">
      <c r="A5" s="45" t="s">
        <v>70</v>
      </c>
      <c r="B5" s="48">
        <v>-18.5</v>
      </c>
      <c r="C5" s="48">
        <v>-15.4</v>
      </c>
      <c r="D5" s="48">
        <v>-6.9</v>
      </c>
    </row>
    <row r="6" spans="1:4" ht="15" customHeight="1">
      <c r="A6" s="45" t="s">
        <v>71</v>
      </c>
      <c r="B6" s="48">
        <v>10.2</v>
      </c>
      <c r="C6" s="48">
        <v>8.3</v>
      </c>
      <c r="D6" s="48">
        <v>9.4</v>
      </c>
    </row>
    <row r="7" spans="1:4" ht="15" customHeight="1">
      <c r="A7" s="45" t="s">
        <v>72</v>
      </c>
      <c r="B7" s="48">
        <v>-14.4</v>
      </c>
      <c r="C7" s="48">
        <v>19.8</v>
      </c>
      <c r="D7" s="48">
        <v>29.7</v>
      </c>
    </row>
    <row r="8" spans="1:4" ht="14.25" customHeight="1">
      <c r="A8" s="47" t="s">
        <v>73</v>
      </c>
      <c r="B8" s="49">
        <v>-6.1</v>
      </c>
      <c r="C8" s="49">
        <v>-11.9</v>
      </c>
      <c r="D8" s="49">
        <v>-8</v>
      </c>
    </row>
    <row r="9" spans="1:4" ht="15">
      <c r="A9" s="22" t="s">
        <v>67</v>
      </c>
      <c r="B9" s="35">
        <v>-8.5</v>
      </c>
      <c r="C9" s="35">
        <v>-1.7</v>
      </c>
      <c r="D9" s="35">
        <v>3.7</v>
      </c>
    </row>
    <row r="10" spans="1:4" ht="15">
      <c r="A10" s="125" t="s">
        <v>205</v>
      </c>
      <c r="B10" s="14"/>
      <c r="C10" s="14"/>
      <c r="D10" s="14"/>
    </row>
    <row r="11" spans="1:4" ht="15">
      <c r="A11" s="14"/>
      <c r="B11" s="14"/>
      <c r="C11" s="14"/>
      <c r="D11" s="14"/>
    </row>
    <row r="12" ht="15">
      <c r="A12" s="43"/>
    </row>
    <row r="13" ht="15">
      <c r="A13" s="43"/>
    </row>
  </sheetData>
  <sheetProtection/>
  <mergeCells count="3">
    <mergeCell ref="A1:D1"/>
    <mergeCell ref="A2:A3"/>
    <mergeCell ref="B2:D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5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12.140625" style="36" customWidth="1"/>
    <col min="2" max="2" width="36.7109375" style="36" customWidth="1"/>
    <col min="3" max="16384" width="9.140625" style="36" customWidth="1"/>
  </cols>
  <sheetData>
    <row r="1" spans="1:2" ht="15" customHeight="1">
      <c r="A1" s="325" t="s">
        <v>183</v>
      </c>
      <c r="B1" s="325"/>
    </row>
    <row r="2" spans="1:2" ht="15" customHeight="1">
      <c r="A2" s="108" t="s">
        <v>139</v>
      </c>
      <c r="B2" s="108" t="s">
        <v>322</v>
      </c>
    </row>
    <row r="3" spans="1:2" ht="15">
      <c r="A3" s="130">
        <v>42278</v>
      </c>
      <c r="B3" s="132">
        <v>-0.7</v>
      </c>
    </row>
    <row r="4" spans="1:2" ht="15">
      <c r="A4" s="131">
        <v>42309</v>
      </c>
      <c r="B4" s="133">
        <v>-1.5</v>
      </c>
    </row>
    <row r="5" spans="1:2" ht="15">
      <c r="A5" s="130">
        <v>42339</v>
      </c>
      <c r="B5" s="132">
        <v>-1.9</v>
      </c>
    </row>
    <row r="6" spans="1:2" ht="15">
      <c r="A6" s="131">
        <v>42370</v>
      </c>
      <c r="B6" s="133">
        <v>-0.8</v>
      </c>
    </row>
    <row r="7" spans="1:2" ht="15">
      <c r="A7" s="130">
        <v>42401</v>
      </c>
      <c r="B7" s="132">
        <v>0.3</v>
      </c>
    </row>
    <row r="8" spans="1:2" ht="15">
      <c r="A8" s="131">
        <v>42430</v>
      </c>
      <c r="B8" s="133">
        <v>0.4</v>
      </c>
    </row>
    <row r="9" spans="1:2" ht="15">
      <c r="A9" s="130">
        <v>42461</v>
      </c>
      <c r="B9" s="132">
        <v>0.1</v>
      </c>
    </row>
    <row r="10" spans="1:2" ht="15">
      <c r="A10" s="131">
        <v>42491</v>
      </c>
      <c r="B10" s="133">
        <v>0.2</v>
      </c>
    </row>
    <row r="11" spans="1:2" ht="15">
      <c r="A11" s="130">
        <v>42522</v>
      </c>
      <c r="B11" s="132">
        <v>0.7</v>
      </c>
    </row>
    <row r="12" spans="1:2" ht="15">
      <c r="A12" s="131">
        <v>42552</v>
      </c>
      <c r="B12" s="133">
        <v>1.1</v>
      </c>
    </row>
    <row r="13" spans="1:2" ht="15">
      <c r="A13" s="130">
        <v>42583</v>
      </c>
      <c r="B13" s="132">
        <v>0.6</v>
      </c>
    </row>
    <row r="14" spans="1:2" ht="15">
      <c r="A14" s="131">
        <v>42614</v>
      </c>
      <c r="B14" s="133">
        <v>-0.1</v>
      </c>
    </row>
    <row r="15" spans="1:2" ht="15">
      <c r="A15" s="130">
        <v>42644</v>
      </c>
      <c r="B15" s="132">
        <v>-0.4</v>
      </c>
    </row>
    <row r="16" spans="1:2" ht="15">
      <c r="A16" s="131">
        <v>42675</v>
      </c>
      <c r="B16" s="133">
        <v>0</v>
      </c>
    </row>
    <row r="17" spans="1:2" ht="15">
      <c r="A17" s="130">
        <v>42705</v>
      </c>
      <c r="B17" s="132">
        <v>-0.6</v>
      </c>
    </row>
    <row r="18" spans="1:2" ht="15">
      <c r="A18" s="131">
        <v>42736</v>
      </c>
      <c r="B18" s="133">
        <v>-2.8</v>
      </c>
    </row>
    <row r="19" spans="1:2" ht="15">
      <c r="A19" s="130">
        <v>42767</v>
      </c>
      <c r="B19" s="132">
        <v>-4.5</v>
      </c>
    </row>
    <row r="20" spans="1:2" ht="15">
      <c r="A20" s="131">
        <v>42795</v>
      </c>
      <c r="B20" s="133">
        <v>-5.9</v>
      </c>
    </row>
    <row r="21" spans="1:2" ht="15">
      <c r="A21" s="130">
        <v>42826</v>
      </c>
      <c r="B21" s="132">
        <v>-6.6</v>
      </c>
    </row>
    <row r="22" spans="1:2" ht="15">
      <c r="A22" s="131">
        <v>42856</v>
      </c>
      <c r="B22" s="133">
        <v>-7.4</v>
      </c>
    </row>
    <row r="23" spans="1:2" ht="15">
      <c r="A23" s="130">
        <v>42887</v>
      </c>
      <c r="B23" s="132">
        <v>-9.2</v>
      </c>
    </row>
    <row r="24" spans="1:2" ht="15">
      <c r="A24" s="131">
        <v>42917</v>
      </c>
      <c r="B24" s="133">
        <v>-10.4</v>
      </c>
    </row>
    <row r="25" spans="1:2" ht="15">
      <c r="A25" s="130">
        <v>42948</v>
      </c>
      <c r="B25" s="132">
        <v>-11.3</v>
      </c>
    </row>
    <row r="26" spans="1:2" ht="15">
      <c r="A26" s="131">
        <v>42979</v>
      </c>
      <c r="B26" s="133">
        <v>-11.2</v>
      </c>
    </row>
    <row r="27" spans="1:2" ht="15">
      <c r="A27" s="130">
        <v>43009</v>
      </c>
      <c r="B27" s="132">
        <v>-11</v>
      </c>
    </row>
    <row r="28" spans="1:2" ht="15">
      <c r="A28" s="131">
        <v>43040</v>
      </c>
      <c r="B28" s="133">
        <v>-12</v>
      </c>
    </row>
    <row r="29" spans="1:2" ht="15">
      <c r="A29" s="130">
        <v>43070</v>
      </c>
      <c r="B29" s="132">
        <v>-11.4</v>
      </c>
    </row>
    <row r="30" spans="1:2" ht="15">
      <c r="A30" s="131">
        <v>43101</v>
      </c>
      <c r="B30" s="133">
        <v>-10.9</v>
      </c>
    </row>
    <row r="31" spans="1:2" ht="15">
      <c r="A31" s="130">
        <v>43132</v>
      </c>
      <c r="B31" s="132">
        <v>-10.5</v>
      </c>
    </row>
    <row r="32" spans="1:2" ht="15">
      <c r="A32" s="131">
        <v>43160</v>
      </c>
      <c r="B32" s="133">
        <v>-9.6</v>
      </c>
    </row>
    <row r="33" spans="1:2" ht="15">
      <c r="A33" s="130">
        <v>43191</v>
      </c>
      <c r="B33" s="132">
        <v>-8.5</v>
      </c>
    </row>
    <row r="34" spans="1:2" ht="15">
      <c r="A34" s="131">
        <v>43221</v>
      </c>
      <c r="B34" s="133">
        <v>-7.2</v>
      </c>
    </row>
    <row r="35" spans="1:2" ht="15">
      <c r="A35" s="130">
        <v>43252</v>
      </c>
      <c r="B35" s="132">
        <v>-5.3</v>
      </c>
    </row>
    <row r="36" spans="1:2" ht="15">
      <c r="A36" s="131">
        <v>43282</v>
      </c>
      <c r="B36" s="133">
        <v>-3.7</v>
      </c>
    </row>
    <row r="37" spans="1:2" ht="15">
      <c r="A37" s="130">
        <v>43313</v>
      </c>
      <c r="B37" s="132">
        <v>-1.8</v>
      </c>
    </row>
    <row r="38" spans="1:2" ht="15">
      <c r="A38" s="131">
        <v>43344</v>
      </c>
      <c r="B38" s="133">
        <v>-1.2</v>
      </c>
    </row>
    <row r="39" spans="1:2" ht="15">
      <c r="A39" s="130">
        <v>43374</v>
      </c>
      <c r="B39" s="132">
        <v>-0.9</v>
      </c>
    </row>
    <row r="40" spans="1:2" ht="15">
      <c r="A40" s="131">
        <v>43405</v>
      </c>
      <c r="B40" s="133">
        <v>0.6</v>
      </c>
    </row>
    <row r="41" spans="1:2" ht="15">
      <c r="A41" s="130">
        <v>43435</v>
      </c>
      <c r="B41" s="132">
        <v>1.4</v>
      </c>
    </row>
    <row r="42" spans="1:2" ht="15">
      <c r="A42" s="131">
        <v>43466</v>
      </c>
      <c r="B42" s="133">
        <v>2.7</v>
      </c>
    </row>
    <row r="43" spans="1:2" ht="15">
      <c r="A43" s="130">
        <v>43497</v>
      </c>
      <c r="B43" s="132">
        <v>3.7</v>
      </c>
    </row>
    <row r="44" spans="1:2" ht="15">
      <c r="A44" s="131">
        <v>43525</v>
      </c>
      <c r="B44" s="133">
        <v>3.7</v>
      </c>
    </row>
    <row r="45" spans="1:2" ht="15">
      <c r="A45" s="130">
        <v>43556</v>
      </c>
      <c r="B45" s="132">
        <v>3.6</v>
      </c>
    </row>
    <row r="46" spans="1:2" ht="15">
      <c r="A46" s="131">
        <v>43586</v>
      </c>
      <c r="B46" s="133">
        <v>2.9</v>
      </c>
    </row>
    <row r="47" spans="1:2" ht="15">
      <c r="A47" s="130">
        <v>43617</v>
      </c>
      <c r="B47" s="132">
        <v>1.7</v>
      </c>
    </row>
    <row r="48" spans="1:2" ht="15">
      <c r="A48" s="131">
        <v>43647</v>
      </c>
      <c r="B48" s="133">
        <v>1.3</v>
      </c>
    </row>
    <row r="49" spans="1:2" ht="15">
      <c r="A49" s="130">
        <v>43678</v>
      </c>
      <c r="B49" s="132">
        <v>-0.1</v>
      </c>
    </row>
    <row r="50" spans="1:2" ht="15">
      <c r="A50" s="131">
        <v>43709</v>
      </c>
      <c r="B50" s="133">
        <v>-0.3</v>
      </c>
    </row>
    <row r="51" spans="1:2" ht="15">
      <c r="A51" s="130">
        <v>43739</v>
      </c>
      <c r="B51" s="132">
        <v>-0.4</v>
      </c>
    </row>
    <row r="52" spans="1:2" ht="15">
      <c r="A52" s="131">
        <v>43770</v>
      </c>
      <c r="B52" s="133">
        <v>-0.7</v>
      </c>
    </row>
    <row r="53" spans="1:2" ht="15">
      <c r="A53" s="130">
        <v>43800</v>
      </c>
      <c r="B53" s="132">
        <v>-1.9</v>
      </c>
    </row>
    <row r="54" spans="1:2" ht="15">
      <c r="A54" s="131">
        <v>43831</v>
      </c>
      <c r="B54" s="133">
        <v>-2.1</v>
      </c>
    </row>
    <row r="55" spans="1:2" ht="15">
      <c r="A55" s="130">
        <v>43862</v>
      </c>
      <c r="B55" s="132">
        <v>-2.1</v>
      </c>
    </row>
    <row r="56" spans="1:2" ht="15">
      <c r="A56" s="131">
        <v>43891</v>
      </c>
      <c r="B56" s="133">
        <v>-2.5</v>
      </c>
    </row>
    <row r="57" spans="1:2" ht="15">
      <c r="A57" s="130">
        <v>43922</v>
      </c>
      <c r="B57" s="132">
        <v>-3.6</v>
      </c>
    </row>
    <row r="58" spans="1:2" ht="15">
      <c r="A58" s="131">
        <v>43952</v>
      </c>
      <c r="B58" s="133">
        <v>-5.4</v>
      </c>
    </row>
    <row r="59" spans="1:2" ht="15">
      <c r="A59" s="130">
        <v>43983</v>
      </c>
      <c r="B59" s="132">
        <v>-5.7</v>
      </c>
    </row>
    <row r="60" spans="1:2" ht="15">
      <c r="A60" s="131">
        <v>44013</v>
      </c>
      <c r="B60" s="133">
        <v>-6.8</v>
      </c>
    </row>
    <row r="61" spans="1:2" ht="15">
      <c r="A61" s="130">
        <v>44044</v>
      </c>
      <c r="B61" s="132">
        <v>-7</v>
      </c>
    </row>
    <row r="62" spans="1:2" ht="15">
      <c r="A62" s="131">
        <v>44075</v>
      </c>
      <c r="B62" s="133">
        <v>-7.5</v>
      </c>
    </row>
    <row r="63" spans="1:2" ht="15">
      <c r="A63" s="130">
        <v>44105</v>
      </c>
      <c r="B63" s="132">
        <v>-8</v>
      </c>
    </row>
    <row r="64" spans="1:2" ht="15">
      <c r="A64" s="131">
        <v>44136</v>
      </c>
      <c r="B64" s="133">
        <v>-9.7</v>
      </c>
    </row>
    <row r="65" spans="1:2" ht="15">
      <c r="A65" s="130">
        <v>44166</v>
      </c>
      <c r="B65" s="132">
        <v>-10.5</v>
      </c>
    </row>
    <row r="66" spans="1:2" ht="15">
      <c r="A66" s="131">
        <v>44197</v>
      </c>
      <c r="B66" s="133">
        <v>-11.4</v>
      </c>
    </row>
    <row r="67" spans="1:2" ht="15">
      <c r="A67" s="130">
        <v>44228</v>
      </c>
      <c r="B67" s="132">
        <v>-12.5</v>
      </c>
    </row>
    <row r="68" spans="1:2" ht="15">
      <c r="A68" s="131">
        <v>44256</v>
      </c>
      <c r="B68" s="133">
        <v>-12.3</v>
      </c>
    </row>
    <row r="69" spans="1:2" ht="15">
      <c r="A69" s="130">
        <v>44287</v>
      </c>
      <c r="B69" s="132">
        <v>-11.1</v>
      </c>
    </row>
    <row r="70" spans="1:2" ht="15">
      <c r="A70" s="131">
        <v>44317</v>
      </c>
      <c r="B70" s="133">
        <v>-7.4</v>
      </c>
    </row>
    <row r="71" spans="1:2" ht="15">
      <c r="A71" s="130">
        <v>44348</v>
      </c>
      <c r="B71" s="132">
        <v>-4.7</v>
      </c>
    </row>
    <row r="72" spans="1:2" ht="15">
      <c r="A72" s="131">
        <v>44378</v>
      </c>
      <c r="B72" s="133">
        <v>-2.5</v>
      </c>
    </row>
    <row r="73" spans="1:2" ht="15">
      <c r="A73" s="130">
        <v>44409</v>
      </c>
      <c r="B73" s="132">
        <v>-1</v>
      </c>
    </row>
    <row r="74" spans="1:2" ht="15">
      <c r="A74" s="131">
        <v>44440</v>
      </c>
      <c r="B74" s="133">
        <v>0.6</v>
      </c>
    </row>
    <row r="75" spans="1:2" ht="15">
      <c r="A75" s="130">
        <v>44470</v>
      </c>
      <c r="B75" s="132">
        <v>1.3</v>
      </c>
    </row>
    <row r="76" spans="1:2" ht="15">
      <c r="A76" s="131">
        <v>44501</v>
      </c>
      <c r="B76" s="133">
        <v>4.5</v>
      </c>
    </row>
    <row r="77" spans="1:2" ht="15">
      <c r="A77" s="130">
        <v>44531</v>
      </c>
      <c r="B77" s="132">
        <v>7.9</v>
      </c>
    </row>
    <row r="78" spans="1:2" ht="15">
      <c r="A78" s="131">
        <v>44562</v>
      </c>
      <c r="B78" s="133">
        <v>8.5</v>
      </c>
    </row>
    <row r="79" spans="1:2" ht="15">
      <c r="A79" s="130">
        <v>44593</v>
      </c>
      <c r="B79" s="132">
        <v>9.5</v>
      </c>
    </row>
    <row r="80" spans="1:2" ht="15">
      <c r="A80" s="131">
        <v>44621</v>
      </c>
      <c r="B80" s="133">
        <v>11</v>
      </c>
    </row>
    <row r="81" spans="1:2" ht="15">
      <c r="A81" s="130">
        <v>44652</v>
      </c>
      <c r="B81" s="132">
        <v>10.6</v>
      </c>
    </row>
    <row r="82" spans="1:2" ht="15">
      <c r="A82" s="131">
        <v>44682</v>
      </c>
      <c r="B82" s="133">
        <v>8.1</v>
      </c>
    </row>
    <row r="83" spans="1:2" ht="15">
      <c r="A83" s="130">
        <v>44713</v>
      </c>
      <c r="B83" s="132">
        <v>5.6</v>
      </c>
    </row>
    <row r="84" spans="1:2" ht="15">
      <c r="A84" s="131">
        <v>44743</v>
      </c>
      <c r="B84" s="133">
        <v>3.7</v>
      </c>
    </row>
    <row r="85" spans="1:2" ht="15">
      <c r="A85" s="341" t="s">
        <v>184</v>
      </c>
      <c r="B85" s="341"/>
    </row>
  </sheetData>
  <sheetProtection/>
  <mergeCells count="2">
    <mergeCell ref="A1:B1"/>
    <mergeCell ref="A85:B85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"/>
  <sheetViews>
    <sheetView zoomScale="115" zoomScaleNormal="115" zoomScalePageLayoutView="0" workbookViewId="0" topLeftCell="A1">
      <selection activeCell="J11" sqref="J11"/>
    </sheetView>
  </sheetViews>
  <sheetFormatPr defaultColWidth="9.140625" defaultRowHeight="15"/>
  <cols>
    <col min="1" max="1" width="60.421875" style="36" customWidth="1"/>
    <col min="2" max="16384" width="9.140625" style="36" customWidth="1"/>
  </cols>
  <sheetData>
    <row r="1" spans="1:8" ht="15" customHeight="1">
      <c r="A1" s="328" t="s">
        <v>417</v>
      </c>
      <c r="B1" s="328"/>
      <c r="C1" s="328"/>
      <c r="D1" s="328"/>
      <c r="E1" s="328"/>
      <c r="F1" s="328"/>
      <c r="G1" s="328"/>
      <c r="H1" s="328"/>
    </row>
    <row r="2" spans="1:8" ht="15" customHeight="1">
      <c r="A2" s="333" t="s">
        <v>74</v>
      </c>
      <c r="B2" s="342" t="s">
        <v>163</v>
      </c>
      <c r="C2" s="343"/>
      <c r="D2" s="343"/>
      <c r="E2" s="343"/>
      <c r="F2" s="343"/>
      <c r="G2" s="343"/>
      <c r="H2" s="340"/>
    </row>
    <row r="3" spans="1:8" ht="15">
      <c r="A3" s="334"/>
      <c r="B3" s="105">
        <v>42552</v>
      </c>
      <c r="C3" s="105">
        <v>42917</v>
      </c>
      <c r="D3" s="105">
        <v>43282</v>
      </c>
      <c r="E3" s="105">
        <v>43647</v>
      </c>
      <c r="F3" s="105">
        <v>44013</v>
      </c>
      <c r="G3" s="105">
        <v>44378</v>
      </c>
      <c r="H3" s="105">
        <v>44743</v>
      </c>
    </row>
    <row r="4" spans="1:8" ht="15">
      <c r="A4" s="45" t="s">
        <v>69</v>
      </c>
      <c r="B4" s="48">
        <v>-2.5</v>
      </c>
      <c r="C4" s="48">
        <v>-12.6</v>
      </c>
      <c r="D4" s="48">
        <v>-8.7</v>
      </c>
      <c r="E4" s="48">
        <v>-0.3</v>
      </c>
      <c r="F4" s="48">
        <v>-24.6</v>
      </c>
      <c r="G4" s="48">
        <v>-20.1</v>
      </c>
      <c r="H4" s="48">
        <v>8.2</v>
      </c>
    </row>
    <row r="5" spans="1:8" ht="15">
      <c r="A5" s="45" t="s">
        <v>70</v>
      </c>
      <c r="B5" s="48">
        <v>1</v>
      </c>
      <c r="C5" s="48">
        <v>-2.9</v>
      </c>
      <c r="D5" s="48">
        <v>4.5</v>
      </c>
      <c r="E5" s="48">
        <v>5.8</v>
      </c>
      <c r="F5" s="48">
        <v>-4.4</v>
      </c>
      <c r="G5" s="48">
        <v>-5.2</v>
      </c>
      <c r="H5" s="48">
        <v>-6.9</v>
      </c>
    </row>
    <row r="6" spans="1:8" ht="15.75" customHeight="1">
      <c r="A6" s="45" t="s">
        <v>71</v>
      </c>
      <c r="B6" s="48">
        <v>-4.5</v>
      </c>
      <c r="C6" s="48">
        <v>-12</v>
      </c>
      <c r="D6" s="48">
        <v>-3.8</v>
      </c>
      <c r="E6" s="48">
        <v>-4.2</v>
      </c>
      <c r="F6" s="48">
        <v>-7.1</v>
      </c>
      <c r="G6" s="48">
        <v>-6.1</v>
      </c>
      <c r="H6" s="48">
        <v>9.4</v>
      </c>
    </row>
    <row r="7" spans="1:8" ht="15.75" customHeight="1">
      <c r="A7" s="45" t="s">
        <v>72</v>
      </c>
      <c r="B7" s="48">
        <v>5.3</v>
      </c>
      <c r="C7" s="48">
        <v>-11.2</v>
      </c>
      <c r="D7" s="48">
        <v>-4.1</v>
      </c>
      <c r="E7" s="48">
        <v>-1.2</v>
      </c>
      <c r="F7" s="48">
        <v>-13.6</v>
      </c>
      <c r="G7" s="48">
        <v>5.7</v>
      </c>
      <c r="H7" s="48">
        <v>29.7</v>
      </c>
    </row>
    <row r="8" spans="1:8" ht="15">
      <c r="A8" s="47" t="s">
        <v>73</v>
      </c>
      <c r="B8" s="49">
        <v>3</v>
      </c>
      <c r="C8" s="49">
        <v>-15.3</v>
      </c>
      <c r="D8" s="49">
        <v>-14.2</v>
      </c>
      <c r="E8" s="49">
        <v>2.1</v>
      </c>
      <c r="F8" s="49">
        <v>4.7</v>
      </c>
      <c r="G8" s="49">
        <v>5.5</v>
      </c>
      <c r="H8" s="49">
        <v>-8</v>
      </c>
    </row>
    <row r="9" spans="1:8" ht="15">
      <c r="A9" s="22" t="s">
        <v>67</v>
      </c>
      <c r="B9" s="35">
        <v>1.1</v>
      </c>
      <c r="C9" s="35">
        <v>-10.4</v>
      </c>
      <c r="D9" s="35">
        <v>-3.7</v>
      </c>
      <c r="E9" s="35">
        <v>1.3</v>
      </c>
      <c r="F9" s="35">
        <v>-6.8</v>
      </c>
      <c r="G9" s="35">
        <v>-2.5</v>
      </c>
      <c r="H9" s="35">
        <v>3.7</v>
      </c>
    </row>
    <row r="10" ht="15">
      <c r="A10" s="125" t="s">
        <v>205</v>
      </c>
    </row>
  </sheetData>
  <sheetProtection/>
  <mergeCells count="3">
    <mergeCell ref="A2:A3"/>
    <mergeCell ref="B2:H2"/>
    <mergeCell ref="A1:H1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J6" sqref="J6"/>
    </sheetView>
  </sheetViews>
  <sheetFormatPr defaultColWidth="8.8515625" defaultRowHeight="15"/>
  <cols>
    <col min="1" max="1" width="16.7109375" style="175" customWidth="1"/>
    <col min="2" max="2" width="12.7109375" style="175" customWidth="1"/>
    <col min="3" max="3" width="15.7109375" style="175" customWidth="1"/>
    <col min="4" max="4" width="12.7109375" style="175" customWidth="1"/>
    <col min="5" max="5" width="15.7109375" style="175" customWidth="1"/>
    <col min="6" max="16384" width="8.8515625" style="175" customWidth="1"/>
  </cols>
  <sheetData>
    <row r="1" spans="1:5" ht="90">
      <c r="A1" s="328" t="s">
        <v>419</v>
      </c>
      <c r="B1" s="328"/>
      <c r="C1" s="328"/>
      <c r="D1" s="328"/>
      <c r="E1" s="328"/>
    </row>
    <row r="2" spans="1:5" ht="15" customHeight="1">
      <c r="A2" s="333" t="s">
        <v>243</v>
      </c>
      <c r="B2" s="344" t="s">
        <v>235</v>
      </c>
      <c r="C2" s="344"/>
      <c r="D2" s="343" t="s">
        <v>236</v>
      </c>
      <c r="E2" s="343"/>
    </row>
    <row r="3" spans="1:5" ht="50.25" customHeight="1">
      <c r="A3" s="334"/>
      <c r="B3" s="173" t="s">
        <v>139</v>
      </c>
      <c r="C3" s="174" t="s">
        <v>53</v>
      </c>
      <c r="D3" s="173" t="s">
        <v>51</v>
      </c>
      <c r="E3" s="174" t="s">
        <v>53</v>
      </c>
    </row>
    <row r="4" spans="1:5" ht="15">
      <c r="A4" s="45" t="s">
        <v>237</v>
      </c>
      <c r="B4" s="203">
        <v>28.53</v>
      </c>
      <c r="C4" s="206">
        <v>332.83</v>
      </c>
      <c r="D4" s="211">
        <v>12.15</v>
      </c>
      <c r="E4" s="211">
        <v>36.92</v>
      </c>
    </row>
    <row r="5" spans="1:5" ht="15">
      <c r="A5" s="47" t="s">
        <v>238</v>
      </c>
      <c r="B5" s="204">
        <v>160.75</v>
      </c>
      <c r="C5" s="205">
        <v>3835.41</v>
      </c>
      <c r="D5" s="212">
        <v>-57.95</v>
      </c>
      <c r="E5" s="212">
        <v>100.94</v>
      </c>
    </row>
    <row r="6" spans="1:5" ht="15">
      <c r="A6" s="22" t="s">
        <v>239</v>
      </c>
      <c r="B6" s="207">
        <f>B4-B5</f>
        <v>-132.22</v>
      </c>
      <c r="C6" s="208">
        <f>C4-C5</f>
        <v>-3502.58</v>
      </c>
      <c r="D6" s="213">
        <v>-62.95</v>
      </c>
      <c r="E6" s="213">
        <v>110.28</v>
      </c>
    </row>
    <row r="7" spans="1:5" ht="14.25">
      <c r="A7" s="345" t="s">
        <v>242</v>
      </c>
      <c r="B7" s="345"/>
      <c r="C7" s="345"/>
      <c r="D7" s="345"/>
      <c r="E7" s="345"/>
    </row>
  </sheetData>
  <sheetProtection/>
  <mergeCells count="5">
    <mergeCell ref="A1:E1"/>
    <mergeCell ref="A2:A3"/>
    <mergeCell ref="B2:C2"/>
    <mergeCell ref="D2:E2"/>
    <mergeCell ref="A7:E7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9"/>
  <sheetViews>
    <sheetView zoomScale="85" zoomScaleNormal="85" zoomScalePageLayoutView="0" workbookViewId="0" topLeftCell="A1">
      <selection activeCell="K39" sqref="K39"/>
    </sheetView>
  </sheetViews>
  <sheetFormatPr defaultColWidth="9.140625" defaultRowHeight="15"/>
  <cols>
    <col min="1" max="1" width="9.8515625" style="36" customWidth="1"/>
    <col min="2" max="2" width="14.28125" style="36" customWidth="1"/>
    <col min="3" max="3" width="17.28125" style="36" customWidth="1"/>
    <col min="4" max="4" width="11.7109375" style="36" customWidth="1"/>
    <col min="5" max="5" width="13.28125" style="36" customWidth="1"/>
    <col min="6" max="6" width="13.8515625" style="36" customWidth="1"/>
    <col min="7" max="7" width="12.28125" style="36" customWidth="1"/>
    <col min="8" max="8" width="13.140625" style="36" customWidth="1"/>
    <col min="9" max="16384" width="9.140625" style="36" customWidth="1"/>
  </cols>
  <sheetData>
    <row r="1" spans="1:9" ht="15">
      <c r="A1" s="347" t="s">
        <v>138</v>
      </c>
      <c r="B1" s="347"/>
      <c r="C1" s="347"/>
      <c r="D1" s="347"/>
      <c r="E1" s="347"/>
      <c r="F1" s="347"/>
      <c r="G1" s="347"/>
      <c r="H1" s="348"/>
      <c r="I1" s="54"/>
    </row>
    <row r="2" spans="1:9" ht="15">
      <c r="A2" s="349" t="s">
        <v>288</v>
      </c>
      <c r="B2" s="349" t="s">
        <v>143</v>
      </c>
      <c r="C2" s="349"/>
      <c r="D2" s="349"/>
      <c r="E2" s="349"/>
      <c r="F2" s="349"/>
      <c r="G2" s="349" t="s">
        <v>144</v>
      </c>
      <c r="H2" s="352"/>
      <c r="I2" s="54"/>
    </row>
    <row r="3" spans="1:9" ht="23.25" customHeight="1">
      <c r="A3" s="349"/>
      <c r="B3" s="350" t="s">
        <v>140</v>
      </c>
      <c r="C3" s="350" t="s">
        <v>141</v>
      </c>
      <c r="D3" s="350" t="s">
        <v>142</v>
      </c>
      <c r="E3" s="350" t="s">
        <v>147</v>
      </c>
      <c r="F3" s="350"/>
      <c r="G3" s="350" t="s">
        <v>145</v>
      </c>
      <c r="H3" s="351" t="s">
        <v>146</v>
      </c>
      <c r="I3" s="54"/>
    </row>
    <row r="4" spans="1:9" ht="30" customHeight="1">
      <c r="A4" s="349"/>
      <c r="B4" s="350"/>
      <c r="C4" s="350"/>
      <c r="D4" s="350"/>
      <c r="E4" s="32" t="s">
        <v>148</v>
      </c>
      <c r="F4" s="32" t="s">
        <v>149</v>
      </c>
      <c r="G4" s="350"/>
      <c r="H4" s="351"/>
      <c r="I4" s="54"/>
    </row>
    <row r="5" spans="1:9" ht="15">
      <c r="A5" s="96">
        <v>43770</v>
      </c>
      <c r="B5" s="190" t="s">
        <v>159</v>
      </c>
      <c r="C5" s="190" t="s">
        <v>159</v>
      </c>
      <c r="D5" s="190" t="s">
        <v>159</v>
      </c>
      <c r="E5" s="190" t="s">
        <v>159</v>
      </c>
      <c r="F5" s="190" t="s">
        <v>159</v>
      </c>
      <c r="G5" s="191" t="s">
        <v>159</v>
      </c>
      <c r="H5" s="192" t="s">
        <v>159</v>
      </c>
      <c r="I5" s="54"/>
    </row>
    <row r="6" spans="1:9" ht="15">
      <c r="A6" s="95">
        <v>43800</v>
      </c>
      <c r="B6" s="188" t="s">
        <v>159</v>
      </c>
      <c r="C6" s="188" t="s">
        <v>159</v>
      </c>
      <c r="D6" s="188" t="s">
        <v>159</v>
      </c>
      <c r="E6" s="188" t="s">
        <v>159</v>
      </c>
      <c r="F6" s="188" t="s">
        <v>159</v>
      </c>
      <c r="G6" s="189" t="s">
        <v>159</v>
      </c>
      <c r="H6" s="189" t="s">
        <v>159</v>
      </c>
      <c r="I6" s="54"/>
    </row>
    <row r="7" spans="1:9" ht="15">
      <c r="A7" s="96">
        <v>43831</v>
      </c>
      <c r="B7" s="190" t="s">
        <v>159</v>
      </c>
      <c r="C7" s="190" t="s">
        <v>159</v>
      </c>
      <c r="D7" s="190" t="s">
        <v>159</v>
      </c>
      <c r="E7" s="190" t="s">
        <v>159</v>
      </c>
      <c r="F7" s="190" t="s">
        <v>159</v>
      </c>
      <c r="G7" s="190" t="s">
        <v>159</v>
      </c>
      <c r="H7" s="190" t="s">
        <v>159</v>
      </c>
      <c r="I7" s="54"/>
    </row>
    <row r="8" spans="1:9" ht="15">
      <c r="A8" s="95">
        <v>43862</v>
      </c>
      <c r="B8" s="188" t="s">
        <v>159</v>
      </c>
      <c r="C8" s="188" t="s">
        <v>159</v>
      </c>
      <c r="D8" s="188" t="s">
        <v>159</v>
      </c>
      <c r="E8" s="188" t="s">
        <v>159</v>
      </c>
      <c r="F8" s="188" t="s">
        <v>159</v>
      </c>
      <c r="G8" s="188" t="s">
        <v>159</v>
      </c>
      <c r="H8" s="188" t="s">
        <v>159</v>
      </c>
      <c r="I8" s="54"/>
    </row>
    <row r="9" spans="1:9" ht="15">
      <c r="A9" s="96">
        <v>43891</v>
      </c>
      <c r="B9" s="190" t="s">
        <v>159</v>
      </c>
      <c r="C9" s="190" t="s">
        <v>159</v>
      </c>
      <c r="D9" s="190" t="s">
        <v>159</v>
      </c>
      <c r="E9" s="190" t="s">
        <v>159</v>
      </c>
      <c r="F9" s="190" t="s">
        <v>159</v>
      </c>
      <c r="G9" s="190" t="s">
        <v>159</v>
      </c>
      <c r="H9" s="190" t="s">
        <v>159</v>
      </c>
      <c r="I9" s="54"/>
    </row>
    <row r="10" spans="1:9" ht="15">
      <c r="A10" s="95">
        <v>43922</v>
      </c>
      <c r="B10" s="188">
        <v>2476</v>
      </c>
      <c r="C10" s="188">
        <v>1609</v>
      </c>
      <c r="D10" s="188">
        <v>1275</v>
      </c>
      <c r="E10" s="188">
        <v>279</v>
      </c>
      <c r="F10" s="188">
        <v>54</v>
      </c>
      <c r="G10" s="223">
        <v>65</v>
      </c>
      <c r="H10" s="223">
        <v>20.7</v>
      </c>
      <c r="I10" s="54"/>
    </row>
    <row r="11" spans="1:9" ht="15">
      <c r="A11" s="96">
        <v>43952</v>
      </c>
      <c r="B11" s="190">
        <v>2480</v>
      </c>
      <c r="C11" s="190">
        <v>1561</v>
      </c>
      <c r="D11" s="190">
        <v>1228</v>
      </c>
      <c r="E11" s="190">
        <v>268</v>
      </c>
      <c r="F11" s="190">
        <v>65</v>
      </c>
      <c r="G11" s="214">
        <v>62.9</v>
      </c>
      <c r="H11" s="214">
        <v>21.3</v>
      </c>
      <c r="I11" s="54"/>
    </row>
    <row r="12" spans="1:9" ht="15">
      <c r="A12" s="95">
        <v>43983</v>
      </c>
      <c r="B12" s="188">
        <v>2484</v>
      </c>
      <c r="C12" s="188">
        <v>1517</v>
      </c>
      <c r="D12" s="188">
        <v>1190</v>
      </c>
      <c r="E12" s="188">
        <v>255</v>
      </c>
      <c r="F12" s="188">
        <v>72</v>
      </c>
      <c r="G12" s="223">
        <v>61.1</v>
      </c>
      <c r="H12" s="223">
        <v>21.6</v>
      </c>
      <c r="I12" s="54"/>
    </row>
    <row r="13" spans="1:9" ht="15">
      <c r="A13" s="96">
        <v>44013</v>
      </c>
      <c r="B13" s="190">
        <v>2488</v>
      </c>
      <c r="C13" s="190">
        <v>1531</v>
      </c>
      <c r="D13" s="190">
        <v>1238</v>
      </c>
      <c r="E13" s="190">
        <v>229</v>
      </c>
      <c r="F13" s="190">
        <v>65</v>
      </c>
      <c r="G13" s="214">
        <v>61.5</v>
      </c>
      <c r="H13" s="214">
        <v>19.2</v>
      </c>
      <c r="I13" s="54"/>
    </row>
    <row r="14" spans="1:9" ht="15">
      <c r="A14" s="95">
        <v>44044</v>
      </c>
      <c r="B14" s="188">
        <v>2491</v>
      </c>
      <c r="C14" s="188">
        <v>1534</v>
      </c>
      <c r="D14" s="188">
        <v>1241</v>
      </c>
      <c r="E14" s="188">
        <v>233</v>
      </c>
      <c r="F14" s="188">
        <v>60</v>
      </c>
      <c r="G14" s="193">
        <v>61.6</v>
      </c>
      <c r="H14" s="189">
        <v>19.1</v>
      </c>
      <c r="I14" s="41"/>
    </row>
    <row r="15" spans="1:9" ht="15">
      <c r="A15" s="96">
        <v>44075</v>
      </c>
      <c r="B15" s="190">
        <v>2495</v>
      </c>
      <c r="C15" s="190">
        <v>1564</v>
      </c>
      <c r="D15" s="190">
        <v>1275</v>
      </c>
      <c r="E15" s="190">
        <v>238</v>
      </c>
      <c r="F15" s="190">
        <v>50</v>
      </c>
      <c r="G15" s="191">
        <v>62.7</v>
      </c>
      <c r="H15" s="192">
        <v>18.4</v>
      </c>
      <c r="I15" s="41"/>
    </row>
    <row r="16" spans="1:9" ht="15">
      <c r="A16" s="95">
        <v>44105</v>
      </c>
      <c r="B16" s="188">
        <v>2498</v>
      </c>
      <c r="C16" s="188">
        <v>1590</v>
      </c>
      <c r="D16" s="188">
        <v>1295</v>
      </c>
      <c r="E16" s="188">
        <v>243</v>
      </c>
      <c r="F16" s="188">
        <v>52</v>
      </c>
      <c r="G16" s="193">
        <v>63.6</v>
      </c>
      <c r="H16" s="189">
        <v>18.5</v>
      </c>
      <c r="I16" s="41"/>
    </row>
    <row r="17" spans="1:9" ht="15">
      <c r="A17" s="96">
        <v>44136</v>
      </c>
      <c r="B17" s="190">
        <v>2502</v>
      </c>
      <c r="C17" s="190">
        <v>1613</v>
      </c>
      <c r="D17" s="190">
        <v>1325</v>
      </c>
      <c r="E17" s="190">
        <v>242</v>
      </c>
      <c r="F17" s="190">
        <v>46</v>
      </c>
      <c r="G17" s="191">
        <v>64.5</v>
      </c>
      <c r="H17" s="192">
        <v>17.8</v>
      </c>
      <c r="I17" s="41"/>
    </row>
    <row r="18" spans="1:8" ht="15">
      <c r="A18" s="95">
        <v>44166</v>
      </c>
      <c r="B18" s="188">
        <v>2506</v>
      </c>
      <c r="C18" s="188">
        <v>1612</v>
      </c>
      <c r="D18" s="188">
        <v>1322</v>
      </c>
      <c r="E18" s="188">
        <v>243</v>
      </c>
      <c r="F18" s="188">
        <v>48</v>
      </c>
      <c r="G18" s="193">
        <v>64.4</v>
      </c>
      <c r="H18" s="193">
        <v>18</v>
      </c>
    </row>
    <row r="19" spans="1:8" ht="15">
      <c r="A19" s="96">
        <v>44197</v>
      </c>
      <c r="B19" s="190">
        <v>2509</v>
      </c>
      <c r="C19" s="190">
        <v>1606</v>
      </c>
      <c r="D19" s="190">
        <v>1314</v>
      </c>
      <c r="E19" s="190">
        <v>248</v>
      </c>
      <c r="F19" s="190">
        <v>43</v>
      </c>
      <c r="G19" s="192">
        <v>64</v>
      </c>
      <c r="H19" s="192">
        <v>18.1</v>
      </c>
    </row>
    <row r="20" spans="1:8" ht="15">
      <c r="A20" s="95">
        <v>44228</v>
      </c>
      <c r="B20" s="188">
        <v>2513</v>
      </c>
      <c r="C20" s="188">
        <v>1603</v>
      </c>
      <c r="D20" s="188">
        <v>1305</v>
      </c>
      <c r="E20" s="188">
        <v>256</v>
      </c>
      <c r="F20" s="188">
        <v>42</v>
      </c>
      <c r="G20" s="193">
        <v>63.8</v>
      </c>
      <c r="H20" s="189">
        <v>18.6</v>
      </c>
    </row>
    <row r="21" spans="1:8" ht="15">
      <c r="A21" s="96">
        <v>44256</v>
      </c>
      <c r="B21" s="190">
        <v>2517</v>
      </c>
      <c r="C21" s="190">
        <v>1620</v>
      </c>
      <c r="D21" s="190">
        <v>1304</v>
      </c>
      <c r="E21" s="190">
        <v>270</v>
      </c>
      <c r="F21" s="190">
        <v>46</v>
      </c>
      <c r="G21" s="191">
        <v>64.4</v>
      </c>
      <c r="H21" s="192">
        <v>19.5</v>
      </c>
    </row>
    <row r="22" spans="1:8" ht="15">
      <c r="A22" s="95">
        <v>44287</v>
      </c>
      <c r="B22" s="188">
        <v>2520</v>
      </c>
      <c r="C22" s="188">
        <v>1641</v>
      </c>
      <c r="D22" s="188">
        <v>1319</v>
      </c>
      <c r="E22" s="188">
        <v>272</v>
      </c>
      <c r="F22" s="188">
        <v>50</v>
      </c>
      <c r="G22" s="193">
        <v>65.1</v>
      </c>
      <c r="H22" s="189">
        <v>19.6</v>
      </c>
    </row>
    <row r="23" spans="1:8" ht="15">
      <c r="A23" s="96">
        <v>44317</v>
      </c>
      <c r="B23" s="190">
        <v>2524</v>
      </c>
      <c r="C23" s="190">
        <v>1644</v>
      </c>
      <c r="D23" s="190">
        <v>1325</v>
      </c>
      <c r="E23" s="190">
        <v>269</v>
      </c>
      <c r="F23" s="190">
        <v>51</v>
      </c>
      <c r="G23" s="191">
        <v>65.2</v>
      </c>
      <c r="H23" s="192">
        <v>19.4</v>
      </c>
    </row>
    <row r="24" spans="1:8" ht="15">
      <c r="A24" s="95">
        <v>44348</v>
      </c>
      <c r="B24" s="188">
        <v>2527</v>
      </c>
      <c r="C24" s="188">
        <v>1644</v>
      </c>
      <c r="D24" s="188">
        <v>1336</v>
      </c>
      <c r="E24" s="188">
        <v>259</v>
      </c>
      <c r="F24" s="188">
        <v>49</v>
      </c>
      <c r="G24" s="193">
        <v>65</v>
      </c>
      <c r="H24" s="189">
        <v>18.7</v>
      </c>
    </row>
    <row r="25" spans="1:8" ht="15">
      <c r="A25" s="96">
        <v>44378</v>
      </c>
      <c r="B25" s="190">
        <v>2531</v>
      </c>
      <c r="C25" s="190">
        <v>1656</v>
      </c>
      <c r="D25" s="190">
        <v>1355</v>
      </c>
      <c r="E25" s="190">
        <v>255</v>
      </c>
      <c r="F25" s="190">
        <v>46</v>
      </c>
      <c r="G25" s="191">
        <v>65.4</v>
      </c>
      <c r="H25" s="192">
        <v>18.2</v>
      </c>
    </row>
    <row r="26" spans="1:8" ht="15">
      <c r="A26" s="95">
        <v>44409</v>
      </c>
      <c r="B26" s="188">
        <v>2534</v>
      </c>
      <c r="C26" s="188">
        <v>1671</v>
      </c>
      <c r="D26" s="188">
        <v>1367</v>
      </c>
      <c r="E26" s="188">
        <v>261</v>
      </c>
      <c r="F26" s="188">
        <v>43</v>
      </c>
      <c r="G26" s="193">
        <v>65.9</v>
      </c>
      <c r="H26" s="189">
        <v>18.2</v>
      </c>
    </row>
    <row r="27" spans="1:8" ht="15">
      <c r="A27" s="96">
        <v>44440</v>
      </c>
      <c r="B27" s="190">
        <v>2538</v>
      </c>
      <c r="C27" s="190">
        <v>1678</v>
      </c>
      <c r="D27" s="190">
        <v>1381</v>
      </c>
      <c r="E27" s="190">
        <v>260</v>
      </c>
      <c r="F27" s="190">
        <v>37</v>
      </c>
      <c r="G27" s="191">
        <v>66.1</v>
      </c>
      <c r="H27" s="192">
        <v>17.7</v>
      </c>
    </row>
    <row r="28" spans="1:8" ht="15">
      <c r="A28" s="95">
        <v>44470</v>
      </c>
      <c r="B28" s="188">
        <v>2541</v>
      </c>
      <c r="C28" s="188">
        <v>1655</v>
      </c>
      <c r="D28" s="188">
        <v>1377</v>
      </c>
      <c r="E28" s="188">
        <v>242</v>
      </c>
      <c r="F28" s="188">
        <v>36</v>
      </c>
      <c r="G28" s="193">
        <v>65.1</v>
      </c>
      <c r="H28" s="189">
        <v>16.8</v>
      </c>
    </row>
    <row r="29" spans="1:8" ht="15">
      <c r="A29" s="96">
        <v>44501</v>
      </c>
      <c r="B29" s="190">
        <v>2544</v>
      </c>
      <c r="C29" s="190">
        <v>1655</v>
      </c>
      <c r="D29" s="190">
        <v>1389</v>
      </c>
      <c r="E29" s="190">
        <v>228</v>
      </c>
      <c r="F29" s="190">
        <v>38</v>
      </c>
      <c r="G29" s="192">
        <v>65</v>
      </c>
      <c r="H29" s="192">
        <v>16.1</v>
      </c>
    </row>
    <row r="30" spans="1:8" ht="15">
      <c r="A30" s="95">
        <v>44531</v>
      </c>
      <c r="B30" s="188">
        <v>2548</v>
      </c>
      <c r="C30" s="188">
        <v>1651</v>
      </c>
      <c r="D30" s="188">
        <v>1388</v>
      </c>
      <c r="E30" s="188">
        <v>221</v>
      </c>
      <c r="F30" s="188">
        <v>42</v>
      </c>
      <c r="G30" s="193">
        <v>64.8</v>
      </c>
      <c r="H30" s="189">
        <v>15.9</v>
      </c>
    </row>
    <row r="31" spans="1:8" ht="15">
      <c r="A31" s="96">
        <v>44562</v>
      </c>
      <c r="B31" s="190">
        <v>2551</v>
      </c>
      <c r="C31" s="190">
        <v>1670</v>
      </c>
      <c r="D31" s="190">
        <v>1387</v>
      </c>
      <c r="E31" s="190">
        <v>242</v>
      </c>
      <c r="F31" s="190">
        <v>42</v>
      </c>
      <c r="G31" s="191">
        <v>65.5</v>
      </c>
      <c r="H31" s="192">
        <v>17</v>
      </c>
    </row>
    <row r="32" spans="1:8" ht="15">
      <c r="A32" s="95">
        <v>44593</v>
      </c>
      <c r="B32" s="188">
        <v>2554</v>
      </c>
      <c r="C32" s="188">
        <v>1654</v>
      </c>
      <c r="D32" s="188">
        <v>1373</v>
      </c>
      <c r="E32" s="188">
        <v>244</v>
      </c>
      <c r="F32" s="188">
        <v>37</v>
      </c>
      <c r="G32" s="193">
        <v>64.7</v>
      </c>
      <c r="H32" s="193">
        <v>17</v>
      </c>
    </row>
    <row r="33" spans="1:8" ht="15">
      <c r="A33" s="96">
        <v>44621</v>
      </c>
      <c r="B33" s="190">
        <v>2558</v>
      </c>
      <c r="C33" s="190">
        <v>1660</v>
      </c>
      <c r="D33" s="190">
        <v>1378</v>
      </c>
      <c r="E33" s="190">
        <v>247</v>
      </c>
      <c r="F33" s="190">
        <v>35</v>
      </c>
      <c r="G33" s="191">
        <v>64.9</v>
      </c>
      <c r="H33" s="192">
        <v>17</v>
      </c>
    </row>
    <row r="34" spans="1:8" ht="15">
      <c r="A34" s="95">
        <v>44652</v>
      </c>
      <c r="B34" s="188">
        <v>2561</v>
      </c>
      <c r="C34" s="188">
        <v>1648</v>
      </c>
      <c r="D34" s="188">
        <v>1386</v>
      </c>
      <c r="E34" s="188">
        <v>227</v>
      </c>
      <c r="F34" s="188">
        <v>35</v>
      </c>
      <c r="G34" s="193">
        <v>64.3</v>
      </c>
      <c r="H34" s="189">
        <v>15.9</v>
      </c>
    </row>
    <row r="35" spans="1:8" ht="15">
      <c r="A35" s="96">
        <v>44682</v>
      </c>
      <c r="B35" s="190">
        <v>2565</v>
      </c>
      <c r="C35" s="190">
        <v>1649</v>
      </c>
      <c r="D35" s="190">
        <v>1389</v>
      </c>
      <c r="E35" s="190">
        <v>221</v>
      </c>
      <c r="F35" s="190">
        <v>39</v>
      </c>
      <c r="G35" s="191">
        <v>64.3</v>
      </c>
      <c r="H35" s="192">
        <v>15.8</v>
      </c>
    </row>
    <row r="36" spans="1:8" ht="15">
      <c r="A36" s="95">
        <v>44713</v>
      </c>
      <c r="B36" s="188">
        <v>2568</v>
      </c>
      <c r="C36" s="188">
        <v>1649</v>
      </c>
      <c r="D36" s="188">
        <v>1393</v>
      </c>
      <c r="E36" s="188">
        <v>216</v>
      </c>
      <c r="F36" s="188">
        <v>40</v>
      </c>
      <c r="G36" s="193">
        <v>64.2</v>
      </c>
      <c r="H36" s="189">
        <v>15.6</v>
      </c>
    </row>
    <row r="37" spans="1:8" ht="15">
      <c r="A37" s="96">
        <v>44743</v>
      </c>
      <c r="B37" s="190">
        <v>2572</v>
      </c>
      <c r="C37" s="190">
        <v>1651</v>
      </c>
      <c r="D37" s="190">
        <v>1391</v>
      </c>
      <c r="E37" s="190">
        <v>221</v>
      </c>
      <c r="F37" s="190">
        <v>39</v>
      </c>
      <c r="G37" s="191">
        <v>64.2</v>
      </c>
      <c r="H37" s="192">
        <v>15.7</v>
      </c>
    </row>
    <row r="38" spans="1:8" ht="15">
      <c r="A38" s="323" t="s">
        <v>287</v>
      </c>
      <c r="B38" s="323"/>
      <c r="C38" s="323"/>
      <c r="D38" s="323"/>
      <c r="E38" s="323"/>
      <c r="F38" s="323"/>
      <c r="G38" s="323"/>
      <c r="H38" s="323"/>
    </row>
    <row r="39" spans="1:8" ht="15" customHeight="1">
      <c r="A39" s="346" t="s">
        <v>289</v>
      </c>
      <c r="B39" s="346"/>
      <c r="C39" s="346"/>
      <c r="D39" s="346"/>
      <c r="E39" s="346"/>
      <c r="F39" s="346"/>
      <c r="G39" s="346"/>
      <c r="H39" s="346"/>
    </row>
  </sheetData>
  <sheetProtection/>
  <mergeCells count="12">
    <mergeCell ref="B2:F2"/>
    <mergeCell ref="G2:H2"/>
    <mergeCell ref="A39:H39"/>
    <mergeCell ref="A1:H1"/>
    <mergeCell ref="A38:H38"/>
    <mergeCell ref="A2:A4"/>
    <mergeCell ref="B3:B4"/>
    <mergeCell ref="C3:C4"/>
    <mergeCell ref="D3:D4"/>
    <mergeCell ref="G3:G4"/>
    <mergeCell ref="H3:H4"/>
    <mergeCell ref="E3:F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16" sqref="J16"/>
    </sheetView>
  </sheetViews>
  <sheetFormatPr defaultColWidth="8.8515625" defaultRowHeight="15"/>
  <cols>
    <col min="1" max="1" width="12.7109375" style="36" customWidth="1"/>
    <col min="2" max="2" width="16.7109375" style="36" customWidth="1"/>
    <col min="3" max="3" width="17.28125" style="36" customWidth="1"/>
    <col min="4" max="6" width="12.7109375" style="36" customWidth="1"/>
    <col min="7" max="7" width="13.00390625" style="36" customWidth="1"/>
    <col min="8" max="16384" width="8.8515625" style="36" customWidth="1"/>
  </cols>
  <sheetData>
    <row r="1" spans="1:7" ht="15">
      <c r="A1" s="347" t="s">
        <v>230</v>
      </c>
      <c r="B1" s="347"/>
      <c r="C1" s="347"/>
      <c r="D1" s="347"/>
      <c r="E1" s="347"/>
      <c r="F1" s="347"/>
      <c r="G1" s="348"/>
    </row>
    <row r="2" spans="1:7" ht="15">
      <c r="A2" s="349" t="s">
        <v>209</v>
      </c>
      <c r="B2" s="349" t="s">
        <v>214</v>
      </c>
      <c r="C2" s="349"/>
      <c r="D2" s="349"/>
      <c r="E2" s="349"/>
      <c r="F2" s="349" t="s">
        <v>215</v>
      </c>
      <c r="G2" s="352"/>
    </row>
    <row r="3" spans="1:7" ht="42" customHeight="1">
      <c r="A3" s="349"/>
      <c r="B3" s="162" t="s">
        <v>140</v>
      </c>
      <c r="C3" s="162" t="s">
        <v>141</v>
      </c>
      <c r="D3" s="162" t="s">
        <v>142</v>
      </c>
      <c r="E3" s="162" t="s">
        <v>147</v>
      </c>
      <c r="F3" s="162" t="s">
        <v>145</v>
      </c>
      <c r="G3" s="163" t="s">
        <v>146</v>
      </c>
    </row>
    <row r="4" spans="1:7" ht="15">
      <c r="A4" s="81" t="s">
        <v>212</v>
      </c>
      <c r="B4" s="84">
        <v>2452</v>
      </c>
      <c r="C4" s="84">
        <v>1677</v>
      </c>
      <c r="D4" s="84">
        <v>1438</v>
      </c>
      <c r="E4" s="84">
        <v>238</v>
      </c>
      <c r="F4" s="167">
        <v>68.4</v>
      </c>
      <c r="G4" s="85">
        <v>14.2</v>
      </c>
    </row>
    <row r="5" spans="1:7" ht="15">
      <c r="A5" s="82" t="s">
        <v>211</v>
      </c>
      <c r="B5" s="87">
        <v>2451</v>
      </c>
      <c r="C5" s="87">
        <v>1696</v>
      </c>
      <c r="D5" s="87">
        <v>1462</v>
      </c>
      <c r="E5" s="87">
        <v>234</v>
      </c>
      <c r="F5" s="166">
        <v>69.2</v>
      </c>
      <c r="G5" s="165">
        <v>13.8</v>
      </c>
    </row>
    <row r="6" spans="1:7" ht="15">
      <c r="A6" s="81" t="s">
        <v>210</v>
      </c>
      <c r="B6" s="84">
        <v>2455</v>
      </c>
      <c r="C6" s="84">
        <v>1696</v>
      </c>
      <c r="D6" s="84">
        <v>1472</v>
      </c>
      <c r="E6" s="84">
        <v>224</v>
      </c>
      <c r="F6" s="167">
        <v>69.1</v>
      </c>
      <c r="G6" s="85">
        <v>13.178294573643413</v>
      </c>
    </row>
    <row r="7" spans="1:7" ht="15">
      <c r="A7" s="82" t="s">
        <v>244</v>
      </c>
      <c r="B7" s="87">
        <v>2460</v>
      </c>
      <c r="C7" s="87">
        <v>1674</v>
      </c>
      <c r="D7" s="87">
        <v>1463</v>
      </c>
      <c r="E7" s="87">
        <v>210</v>
      </c>
      <c r="F7" s="166">
        <v>68</v>
      </c>
      <c r="G7" s="165">
        <v>12.6</v>
      </c>
    </row>
    <row r="8" spans="1:7" ht="15">
      <c r="A8" s="96" t="s">
        <v>247</v>
      </c>
      <c r="B8" s="190">
        <v>2484</v>
      </c>
      <c r="C8" s="190">
        <v>1677</v>
      </c>
      <c r="D8" s="190">
        <v>1449</v>
      </c>
      <c r="E8" s="190">
        <v>228</v>
      </c>
      <c r="F8" s="199">
        <v>67.5</v>
      </c>
      <c r="G8" s="192">
        <v>13.6</v>
      </c>
    </row>
    <row r="9" spans="1:7" ht="15">
      <c r="A9" s="82" t="s">
        <v>319</v>
      </c>
      <c r="B9" s="87">
        <v>2481</v>
      </c>
      <c r="C9" s="87">
        <v>1552</v>
      </c>
      <c r="D9" s="87">
        <v>1310</v>
      </c>
      <c r="E9" s="87">
        <v>242</v>
      </c>
      <c r="F9" s="166">
        <v>62.6</v>
      </c>
      <c r="G9" s="165">
        <v>15.6</v>
      </c>
    </row>
    <row r="10" spans="1:7" ht="15">
      <c r="A10" s="81" t="s">
        <v>328</v>
      </c>
      <c r="B10" s="84">
        <v>2471</v>
      </c>
      <c r="C10" s="84">
        <v>1581</v>
      </c>
      <c r="D10" s="84">
        <v>1333</v>
      </c>
      <c r="E10" s="84">
        <v>248</v>
      </c>
      <c r="F10" s="167">
        <v>64</v>
      </c>
      <c r="G10" s="85">
        <v>15.7</v>
      </c>
    </row>
    <row r="11" spans="1:7" ht="15">
      <c r="A11" s="82" t="s">
        <v>335</v>
      </c>
      <c r="B11" s="87">
        <v>2491</v>
      </c>
      <c r="C11" s="87">
        <v>1625</v>
      </c>
      <c r="D11" s="87">
        <v>1389</v>
      </c>
      <c r="E11" s="87">
        <v>235</v>
      </c>
      <c r="F11" s="166">
        <v>65.2</v>
      </c>
      <c r="G11" s="165">
        <v>14.5</v>
      </c>
    </row>
    <row r="12" spans="1:7" ht="13.5" customHeight="1">
      <c r="A12" s="81" t="s">
        <v>336</v>
      </c>
      <c r="B12" s="84">
        <v>2483</v>
      </c>
      <c r="C12" s="84">
        <v>1658</v>
      </c>
      <c r="D12" s="84">
        <v>1410</v>
      </c>
      <c r="E12" s="84">
        <v>248</v>
      </c>
      <c r="F12" s="167">
        <v>66.8</v>
      </c>
      <c r="G12" s="85">
        <v>14.9</v>
      </c>
    </row>
    <row r="13" spans="1:7" ht="15">
      <c r="A13" s="82" t="s">
        <v>337</v>
      </c>
      <c r="B13" s="87">
        <v>2485</v>
      </c>
      <c r="C13" s="87">
        <v>1642</v>
      </c>
      <c r="D13" s="87">
        <v>1407</v>
      </c>
      <c r="E13" s="87">
        <v>235</v>
      </c>
      <c r="F13" s="166">
        <v>66.1</v>
      </c>
      <c r="G13" s="165">
        <v>14.3</v>
      </c>
    </row>
    <row r="14" spans="1:7" ht="15">
      <c r="A14" s="81" t="s">
        <v>338</v>
      </c>
      <c r="B14" s="84">
        <v>2470</v>
      </c>
      <c r="C14" s="84">
        <v>1701</v>
      </c>
      <c r="D14" s="84">
        <v>1454</v>
      </c>
      <c r="E14" s="84">
        <v>247</v>
      </c>
      <c r="F14" s="167">
        <v>68.9</v>
      </c>
      <c r="G14" s="85">
        <v>14.5</v>
      </c>
    </row>
    <row r="15" spans="1:7" ht="15">
      <c r="A15" s="82" t="s">
        <v>339</v>
      </c>
      <c r="B15" s="87">
        <v>2494</v>
      </c>
      <c r="C15" s="87">
        <v>1734</v>
      </c>
      <c r="D15" s="87">
        <v>1524</v>
      </c>
      <c r="E15" s="87">
        <v>210</v>
      </c>
      <c r="F15" s="166">
        <v>69.5</v>
      </c>
      <c r="G15" s="165">
        <v>12.1</v>
      </c>
    </row>
    <row r="16" spans="1:7" ht="15">
      <c r="A16" s="82" t="s">
        <v>341</v>
      </c>
      <c r="B16" s="87">
        <v>2510</v>
      </c>
      <c r="C16" s="87">
        <v>1731</v>
      </c>
      <c r="D16" s="87">
        <v>1514</v>
      </c>
      <c r="E16" s="87">
        <v>217</v>
      </c>
      <c r="F16" s="166">
        <v>69</v>
      </c>
      <c r="G16" s="165">
        <v>12.6</v>
      </c>
    </row>
    <row r="17" spans="1:7" ht="15">
      <c r="A17" s="82" t="s">
        <v>392</v>
      </c>
      <c r="B17" s="87">
        <v>2521</v>
      </c>
      <c r="C17" s="87">
        <v>1779</v>
      </c>
      <c r="D17" s="87">
        <v>1573</v>
      </c>
      <c r="E17" s="87">
        <v>205</v>
      </c>
      <c r="F17" s="166">
        <v>70.6</v>
      </c>
      <c r="G17" s="165">
        <v>11.5</v>
      </c>
    </row>
    <row r="18" spans="1:7" ht="21" customHeight="1">
      <c r="A18" s="323" t="s">
        <v>234</v>
      </c>
      <c r="B18" s="323"/>
      <c r="C18" s="323"/>
      <c r="D18" s="323"/>
      <c r="E18" s="323"/>
      <c r="F18" s="323"/>
      <c r="G18" s="323"/>
    </row>
    <row r="19" spans="1:7" ht="21.75" customHeight="1">
      <c r="A19" s="324" t="s">
        <v>217</v>
      </c>
      <c r="B19" s="324"/>
      <c r="C19" s="324"/>
      <c r="D19" s="324"/>
      <c r="E19" s="324"/>
      <c r="F19" s="324"/>
      <c r="G19" s="324"/>
    </row>
    <row r="20" ht="21.75" customHeight="1"/>
    <row r="21" spans="2:7" ht="15">
      <c r="B21" s="41"/>
      <c r="C21" s="41"/>
      <c r="D21" s="41"/>
      <c r="E21" s="41"/>
      <c r="F21" s="41"/>
      <c r="G21" s="41"/>
    </row>
    <row r="22" spans="2:7" ht="15" customHeight="1">
      <c r="B22" s="301"/>
      <c r="C22" s="301"/>
      <c r="D22" s="301"/>
      <c r="E22" s="301"/>
      <c r="F22" s="301"/>
      <c r="G22" s="301"/>
    </row>
    <row r="23" spans="2:7" ht="15" customHeight="1">
      <c r="B23" s="300"/>
      <c r="C23" s="300"/>
      <c r="D23" s="300"/>
      <c r="E23" s="300"/>
      <c r="F23" s="300"/>
      <c r="G23" s="300"/>
    </row>
  </sheetData>
  <sheetProtection/>
  <mergeCells count="6">
    <mergeCell ref="A18:G18"/>
    <mergeCell ref="A19:G19"/>
    <mergeCell ref="A1:G1"/>
    <mergeCell ref="A2:A3"/>
    <mergeCell ref="B2:E2"/>
    <mergeCell ref="F2:G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1"/>
  <sheetViews>
    <sheetView zoomScale="70" zoomScaleNormal="70" zoomScalePageLayoutView="0" workbookViewId="0" topLeftCell="A1">
      <selection activeCell="Q35" sqref="Q35"/>
    </sheetView>
  </sheetViews>
  <sheetFormatPr defaultColWidth="8.8515625" defaultRowHeight="15"/>
  <cols>
    <col min="1" max="1" width="12.7109375" style="36" customWidth="1"/>
    <col min="2" max="3" width="26.7109375" style="36" customWidth="1"/>
    <col min="4" max="16384" width="8.8515625" style="36" customWidth="1"/>
  </cols>
  <sheetData>
    <row r="1" spans="1:3" ht="15">
      <c r="A1" s="347" t="s">
        <v>229</v>
      </c>
      <c r="B1" s="347"/>
      <c r="C1" s="348"/>
    </row>
    <row r="2" spans="1:3" ht="30">
      <c r="A2" s="170" t="s">
        <v>209</v>
      </c>
      <c r="B2" s="164" t="s">
        <v>231</v>
      </c>
      <c r="C2" s="164" t="s">
        <v>232</v>
      </c>
    </row>
    <row r="3" spans="1:3" ht="15">
      <c r="A3" s="81" t="s">
        <v>218</v>
      </c>
      <c r="B3" s="85">
        <v>11.3</v>
      </c>
      <c r="C3" s="168">
        <v>10.916136999656</v>
      </c>
    </row>
    <row r="4" spans="1:3" ht="15">
      <c r="A4" s="82" t="s">
        <v>219</v>
      </c>
      <c r="B4" s="165">
        <v>11</v>
      </c>
      <c r="C4" s="169">
        <v>11.562081695791</v>
      </c>
    </row>
    <row r="5" spans="1:3" ht="15">
      <c r="A5" s="81" t="s">
        <v>220</v>
      </c>
      <c r="B5" s="85">
        <v>12.1</v>
      </c>
      <c r="C5" s="168">
        <v>12.4720672362945</v>
      </c>
    </row>
    <row r="6" spans="1:3" ht="15">
      <c r="A6" s="82" t="s">
        <v>221</v>
      </c>
      <c r="B6" s="165">
        <v>14</v>
      </c>
      <c r="C6" s="169">
        <v>13.1000562331095</v>
      </c>
    </row>
    <row r="7" spans="1:3" ht="15">
      <c r="A7" s="81" t="s">
        <v>222</v>
      </c>
      <c r="B7" s="85">
        <v>14.3</v>
      </c>
      <c r="C7" s="168">
        <v>13.2963209235708</v>
      </c>
    </row>
    <row r="8" spans="1:3" ht="15">
      <c r="A8" s="82" t="s">
        <v>223</v>
      </c>
      <c r="B8" s="165">
        <v>13.3</v>
      </c>
      <c r="C8" s="169">
        <v>13.6075604307975</v>
      </c>
    </row>
    <row r="9" spans="1:3" ht="15">
      <c r="A9" s="81" t="s">
        <v>224</v>
      </c>
      <c r="B9" s="85">
        <v>12.3</v>
      </c>
      <c r="C9" s="168">
        <v>12.9314566186202</v>
      </c>
    </row>
    <row r="10" spans="1:3" ht="15">
      <c r="A10" s="82" t="s">
        <v>225</v>
      </c>
      <c r="B10" s="165">
        <v>13.4</v>
      </c>
      <c r="C10" s="169">
        <v>13.0858768710613</v>
      </c>
    </row>
    <row r="11" spans="1:3" ht="15">
      <c r="A11" s="81" t="s">
        <v>226</v>
      </c>
      <c r="B11" s="85">
        <v>14.1</v>
      </c>
      <c r="C11" s="168">
        <v>12.9395798356522</v>
      </c>
    </row>
    <row r="12" spans="1:3" ht="15">
      <c r="A12" s="82" t="s">
        <v>227</v>
      </c>
      <c r="B12" s="165">
        <v>12.3</v>
      </c>
      <c r="C12" s="169">
        <v>12.4177226433297</v>
      </c>
    </row>
    <row r="13" spans="1:3" ht="15">
      <c r="A13" s="81" t="s">
        <v>228</v>
      </c>
      <c r="B13" s="85">
        <v>12.6</v>
      </c>
      <c r="C13" s="168">
        <v>12.9446407804371</v>
      </c>
    </row>
    <row r="14" spans="1:3" ht="15">
      <c r="A14" s="82" t="s">
        <v>213</v>
      </c>
      <c r="B14" s="165">
        <v>12.1</v>
      </c>
      <c r="C14" s="169">
        <v>12.6527630457729</v>
      </c>
    </row>
    <row r="15" spans="1:3" ht="15">
      <c r="A15" s="81" t="s">
        <v>212</v>
      </c>
      <c r="B15" s="85">
        <v>14.2</v>
      </c>
      <c r="C15" s="168">
        <v>13.2470429612603</v>
      </c>
    </row>
    <row r="16" spans="1:3" ht="15">
      <c r="A16" s="82" t="s">
        <v>211</v>
      </c>
      <c r="B16" s="165">
        <v>13.8</v>
      </c>
      <c r="C16" s="169">
        <v>13.2281382601634</v>
      </c>
    </row>
    <row r="17" spans="1:3" ht="15">
      <c r="A17" s="81" t="s">
        <v>210</v>
      </c>
      <c r="B17" s="167">
        <v>13.2</v>
      </c>
      <c r="C17" s="85">
        <v>13.1603556915939</v>
      </c>
    </row>
    <row r="18" spans="1:3" ht="15">
      <c r="A18" s="82" t="s">
        <v>244</v>
      </c>
      <c r="B18" s="166">
        <v>12.6</v>
      </c>
      <c r="C18" s="165">
        <v>13.4722651681846</v>
      </c>
    </row>
    <row r="19" spans="1:3" ht="15">
      <c r="A19" s="81" t="s">
        <v>247</v>
      </c>
      <c r="B19" s="167">
        <v>13.6</v>
      </c>
      <c r="C19" s="85">
        <v>13.5922309879883</v>
      </c>
    </row>
    <row r="20" spans="1:3" ht="15">
      <c r="A20" s="95" t="s">
        <v>319</v>
      </c>
      <c r="B20" s="200">
        <v>15.6</v>
      </c>
      <c r="C20" s="193">
        <v>14.546124733016</v>
      </c>
    </row>
    <row r="21" spans="1:3" ht="15">
      <c r="A21" s="81" t="s">
        <v>328</v>
      </c>
      <c r="B21" s="167">
        <v>15.7</v>
      </c>
      <c r="C21" s="85">
        <v>15.1514980830416</v>
      </c>
    </row>
    <row r="22" spans="1:3" ht="15">
      <c r="A22" s="95" t="s">
        <v>335</v>
      </c>
      <c r="B22" s="200">
        <v>14.5</v>
      </c>
      <c r="C22" s="193"/>
    </row>
    <row r="23" spans="1:3" ht="15" customHeight="1">
      <c r="A23" s="81" t="s">
        <v>336</v>
      </c>
      <c r="B23" s="167">
        <v>14.9</v>
      </c>
      <c r="C23" s="85"/>
    </row>
    <row r="24" spans="1:3" ht="15">
      <c r="A24" s="95" t="s">
        <v>337</v>
      </c>
      <c r="B24" s="200">
        <v>14.3</v>
      </c>
      <c r="C24" s="193"/>
    </row>
    <row r="25" spans="1:3" ht="15">
      <c r="A25" s="81" t="s">
        <v>338</v>
      </c>
      <c r="B25" s="167">
        <v>14.5</v>
      </c>
      <c r="C25" s="167"/>
    </row>
    <row r="26" spans="1:3" ht="13.5" customHeight="1">
      <c r="A26" s="95" t="s">
        <v>339</v>
      </c>
      <c r="B26" s="200">
        <v>12.1</v>
      </c>
      <c r="C26" s="193"/>
    </row>
    <row r="27" spans="1:3" ht="13.5" customHeight="1">
      <c r="A27" s="95" t="s">
        <v>341</v>
      </c>
      <c r="B27" s="200">
        <v>12.6</v>
      </c>
      <c r="C27" s="193"/>
    </row>
    <row r="28" spans="1:3" ht="15">
      <c r="A28" s="95" t="s">
        <v>392</v>
      </c>
      <c r="B28" s="200">
        <v>11.5</v>
      </c>
      <c r="C28" s="193"/>
    </row>
    <row r="29" spans="1:3" ht="15.75" customHeight="1">
      <c r="A29" s="323" t="s">
        <v>234</v>
      </c>
      <c r="B29" s="323"/>
      <c r="C29" s="323"/>
    </row>
    <row r="30" spans="1:3" ht="26.25" customHeight="1">
      <c r="A30" s="353" t="s">
        <v>216</v>
      </c>
      <c r="B30" s="353"/>
      <c r="C30" s="353"/>
    </row>
    <row r="31" spans="1:3" ht="15">
      <c r="A31" s="354" t="s">
        <v>233</v>
      </c>
      <c r="B31" s="354"/>
      <c r="C31" s="354"/>
    </row>
    <row r="32" ht="30" customHeight="1"/>
  </sheetData>
  <sheetProtection/>
  <mergeCells count="4">
    <mergeCell ref="A1:C1"/>
    <mergeCell ref="A29:C29"/>
    <mergeCell ref="A30:C30"/>
    <mergeCell ref="A31:C3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2"/>
  <sheetViews>
    <sheetView zoomScale="70" zoomScaleNormal="70" zoomScalePageLayoutView="0" workbookViewId="0" topLeftCell="A1">
      <selection activeCell="G20" sqref="G20"/>
    </sheetView>
  </sheetViews>
  <sheetFormatPr defaultColWidth="9.140625" defaultRowHeight="15"/>
  <cols>
    <col min="1" max="1" width="87.7109375" style="36" customWidth="1"/>
    <col min="2" max="2" width="33.00390625" style="36" bestFit="1" customWidth="1"/>
    <col min="3" max="16384" width="9.140625" style="36" customWidth="1"/>
  </cols>
  <sheetData>
    <row r="1" spans="1:4" ht="15" customHeight="1">
      <c r="A1" s="347" t="s">
        <v>394</v>
      </c>
      <c r="B1" s="348"/>
      <c r="C1" s="54"/>
      <c r="D1" s="14"/>
    </row>
    <row r="2" spans="1:4" ht="15" customHeight="1">
      <c r="A2" s="182" t="s">
        <v>150</v>
      </c>
      <c r="B2" s="183" t="s">
        <v>151</v>
      </c>
      <c r="C2" s="14"/>
      <c r="D2" s="14"/>
    </row>
    <row r="3" spans="1:4" ht="15">
      <c r="A3" s="88" t="s">
        <v>297</v>
      </c>
      <c r="B3" s="143">
        <v>102</v>
      </c>
      <c r="C3" s="14"/>
      <c r="D3" s="14"/>
    </row>
    <row r="4" spans="1:4" ht="15">
      <c r="A4" s="88" t="s">
        <v>298</v>
      </c>
      <c r="B4" s="143">
        <v>1227</v>
      </c>
      <c r="C4" s="14"/>
      <c r="D4" s="14"/>
    </row>
    <row r="5" spans="1:4" ht="15">
      <c r="A5" s="195" t="s">
        <v>299</v>
      </c>
      <c r="B5" s="144">
        <v>13</v>
      </c>
      <c r="C5" s="14"/>
      <c r="D5" s="14"/>
    </row>
    <row r="6" spans="1:4" ht="15">
      <c r="A6" s="195" t="s">
        <v>300</v>
      </c>
      <c r="B6" s="144">
        <v>220</v>
      </c>
      <c r="C6" s="14"/>
      <c r="D6" s="14"/>
    </row>
    <row r="7" spans="1:4" ht="15">
      <c r="A7" s="195" t="s">
        <v>301</v>
      </c>
      <c r="B7" s="144">
        <v>9</v>
      </c>
      <c r="C7" s="14"/>
      <c r="D7" s="14"/>
    </row>
    <row r="8" spans="1:4" ht="15">
      <c r="A8" s="195" t="s">
        <v>302</v>
      </c>
      <c r="B8" s="144">
        <v>-41</v>
      </c>
      <c r="C8" s="14"/>
      <c r="D8" s="14"/>
    </row>
    <row r="9" spans="1:4" ht="15">
      <c r="A9" s="195" t="s">
        <v>11</v>
      </c>
      <c r="B9" s="144">
        <v>1026</v>
      </c>
      <c r="C9" s="14"/>
      <c r="D9" s="14"/>
    </row>
    <row r="10" spans="1:4" ht="15">
      <c r="A10" s="194" t="s">
        <v>12</v>
      </c>
      <c r="B10" s="143">
        <f>SUM(B11:B14,B20,B24:B25)</f>
        <v>2882</v>
      </c>
      <c r="C10" s="14"/>
      <c r="D10" s="14"/>
    </row>
    <row r="11" spans="1:4" ht="15">
      <c r="A11" s="216" t="s">
        <v>303</v>
      </c>
      <c r="B11" s="215">
        <v>511</v>
      </c>
      <c r="C11" s="14"/>
      <c r="D11" s="14"/>
    </row>
    <row r="12" spans="1:4" ht="15">
      <c r="A12" s="216" t="s">
        <v>14</v>
      </c>
      <c r="B12" s="215">
        <v>66</v>
      </c>
      <c r="C12" s="14"/>
      <c r="D12" s="14"/>
    </row>
    <row r="13" spans="1:4" ht="15">
      <c r="A13" s="216" t="s">
        <v>15</v>
      </c>
      <c r="B13" s="215">
        <v>506</v>
      </c>
      <c r="C13" s="14"/>
      <c r="D13" s="14"/>
    </row>
    <row r="14" spans="1:4" ht="27.75" customHeight="1">
      <c r="A14" s="216" t="s">
        <v>304</v>
      </c>
      <c r="B14" s="219">
        <v>1170</v>
      </c>
      <c r="C14" s="14"/>
      <c r="D14" s="14"/>
    </row>
    <row r="15" spans="1:4" ht="15">
      <c r="A15" s="195" t="s">
        <v>305</v>
      </c>
      <c r="B15" s="144">
        <v>655</v>
      </c>
      <c r="C15" s="14"/>
      <c r="D15" s="14"/>
    </row>
    <row r="16" spans="1:4" ht="15">
      <c r="A16" s="195" t="s">
        <v>306</v>
      </c>
      <c r="B16" s="14">
        <v>84</v>
      </c>
      <c r="C16" s="14"/>
      <c r="D16" s="14"/>
    </row>
    <row r="17" spans="1:4" ht="15">
      <c r="A17" s="195" t="s">
        <v>307</v>
      </c>
      <c r="B17" s="144">
        <v>3</v>
      </c>
      <c r="C17" s="14"/>
      <c r="D17" s="14"/>
    </row>
    <row r="18" spans="1:4" ht="15">
      <c r="A18" s="195" t="s">
        <v>308</v>
      </c>
      <c r="B18" s="144">
        <v>76</v>
      </c>
      <c r="C18" s="14"/>
      <c r="D18" s="14"/>
    </row>
    <row r="19" spans="1:4" ht="15">
      <c r="A19" s="195" t="s">
        <v>309</v>
      </c>
      <c r="B19" s="145">
        <v>352</v>
      </c>
      <c r="C19" s="14"/>
      <c r="D19" s="14"/>
    </row>
    <row r="20" spans="1:4" ht="24" customHeight="1">
      <c r="A20" s="216" t="s">
        <v>310</v>
      </c>
      <c r="B20" s="220">
        <v>542</v>
      </c>
      <c r="C20" s="14"/>
      <c r="D20" s="14"/>
    </row>
    <row r="21" spans="1:4" ht="15">
      <c r="A21" s="195" t="s">
        <v>311</v>
      </c>
      <c r="B21" s="14">
        <v>-3</v>
      </c>
      <c r="C21" s="14"/>
      <c r="D21" s="14"/>
    </row>
    <row r="22" spans="1:4" ht="15">
      <c r="A22" s="195" t="s">
        <v>312</v>
      </c>
      <c r="B22" s="14">
        <v>-348</v>
      </c>
      <c r="C22" s="14"/>
      <c r="D22" s="14"/>
    </row>
    <row r="23" spans="1:4" ht="15">
      <c r="A23" s="195" t="s">
        <v>313</v>
      </c>
      <c r="B23" s="144">
        <v>893</v>
      </c>
      <c r="C23" s="14"/>
      <c r="D23" s="14"/>
    </row>
    <row r="24" spans="1:4" ht="15">
      <c r="A24" s="216" t="s">
        <v>23</v>
      </c>
      <c r="B24" s="217">
        <v>-1</v>
      </c>
      <c r="C24" s="14"/>
      <c r="D24" s="14"/>
    </row>
    <row r="25" spans="1:4" ht="15">
      <c r="A25" s="216" t="s">
        <v>73</v>
      </c>
      <c r="B25" s="217">
        <v>88</v>
      </c>
      <c r="C25" s="14"/>
      <c r="D25" s="14"/>
    </row>
    <row r="26" spans="1:2" ht="15">
      <c r="A26" s="195" t="s">
        <v>314</v>
      </c>
      <c r="B26" s="14">
        <v>48</v>
      </c>
    </row>
    <row r="27" spans="1:2" ht="15">
      <c r="A27" s="195" t="s">
        <v>315</v>
      </c>
      <c r="B27" s="14">
        <v>31</v>
      </c>
    </row>
    <row r="28" spans="1:2" ht="14.25" customHeight="1">
      <c r="A28" s="195" t="s">
        <v>316</v>
      </c>
      <c r="B28" s="14">
        <v>9</v>
      </c>
    </row>
    <row r="29" spans="1:2" ht="15">
      <c r="A29" s="218" t="s">
        <v>317</v>
      </c>
      <c r="B29" s="217">
        <v>0</v>
      </c>
    </row>
    <row r="30" spans="1:3" ht="15">
      <c r="A30" s="78" t="s">
        <v>152</v>
      </c>
      <c r="B30" s="146">
        <f>B10+B4+B3</f>
        <v>4211</v>
      </c>
      <c r="C30" s="140"/>
    </row>
    <row r="31" spans="1:2" ht="15">
      <c r="A31" s="125" t="s">
        <v>187</v>
      </c>
      <c r="B31" s="14"/>
    </row>
    <row r="32" spans="1:2" ht="15">
      <c r="A32" s="324" t="s">
        <v>284</v>
      </c>
      <c r="B32" s="324"/>
    </row>
  </sheetData>
  <sheetProtection/>
  <mergeCells count="2">
    <mergeCell ref="A1:B1"/>
    <mergeCell ref="A32:B3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9">
      <selection activeCell="A1" sqref="A1:C1"/>
    </sheetView>
  </sheetViews>
  <sheetFormatPr defaultColWidth="9.140625" defaultRowHeight="15"/>
  <cols>
    <col min="1" max="1" width="9.28125" style="36" customWidth="1"/>
    <col min="2" max="2" width="24.7109375" style="36" customWidth="1"/>
    <col min="3" max="3" width="30.57421875" style="36" customWidth="1"/>
    <col min="4" max="16384" width="9.140625" style="36" customWidth="1"/>
  </cols>
  <sheetData>
    <row r="1" spans="1:3" ht="15">
      <c r="A1" s="355" t="s">
        <v>285</v>
      </c>
      <c r="B1" s="356"/>
      <c r="C1" s="356"/>
    </row>
    <row r="2" spans="1:3" ht="30" customHeight="1">
      <c r="A2" s="147" t="s">
        <v>139</v>
      </c>
      <c r="B2" s="181" t="s">
        <v>286</v>
      </c>
      <c r="C2" s="249" t="s">
        <v>340</v>
      </c>
    </row>
    <row r="3" spans="1:3" ht="15">
      <c r="A3" s="137">
        <v>43831</v>
      </c>
      <c r="B3" s="140">
        <v>1341</v>
      </c>
      <c r="C3" s="140"/>
    </row>
    <row r="4" spans="1:3" ht="15">
      <c r="A4" s="139">
        <v>43862</v>
      </c>
      <c r="B4" s="141">
        <v>6046</v>
      </c>
      <c r="C4" s="141"/>
    </row>
    <row r="5" spans="1:3" ht="15">
      <c r="A5" s="137">
        <v>43891</v>
      </c>
      <c r="B5" s="140">
        <v>-9801</v>
      </c>
      <c r="C5" s="140"/>
    </row>
    <row r="6" spans="1:3" ht="15">
      <c r="A6" s="139">
        <v>43922</v>
      </c>
      <c r="B6" s="141">
        <v>-17979</v>
      </c>
      <c r="C6" s="141"/>
    </row>
    <row r="7" spans="1:3" ht="15">
      <c r="A7" s="196">
        <v>43952</v>
      </c>
      <c r="B7" s="197">
        <v>-6009</v>
      </c>
      <c r="C7" s="140"/>
    </row>
    <row r="8" spans="1:3" ht="15">
      <c r="A8" s="201">
        <v>43983</v>
      </c>
      <c r="B8" s="202">
        <v>-3309</v>
      </c>
      <c r="C8" s="141"/>
    </row>
    <row r="9" spans="1:3" ht="15">
      <c r="A9" s="196">
        <v>44013</v>
      </c>
      <c r="B9" s="197">
        <v>1160</v>
      </c>
      <c r="C9" s="140"/>
    </row>
    <row r="10" spans="1:3" ht="15">
      <c r="A10" s="201">
        <v>44044</v>
      </c>
      <c r="B10" s="202">
        <v>3192</v>
      </c>
      <c r="C10" s="141"/>
    </row>
    <row r="11" spans="1:3" ht="15">
      <c r="A11" s="196">
        <v>44075</v>
      </c>
      <c r="B11" s="197">
        <v>2057</v>
      </c>
      <c r="C11" s="140"/>
    </row>
    <row r="12" spans="1:3" ht="15">
      <c r="A12" s="224">
        <v>44105</v>
      </c>
      <c r="B12" s="225">
        <v>4869</v>
      </c>
      <c r="C12" s="141"/>
    </row>
    <row r="13" spans="1:3" ht="15">
      <c r="A13" s="196">
        <v>44136</v>
      </c>
      <c r="B13" s="197">
        <v>3767</v>
      </c>
      <c r="C13" s="140"/>
    </row>
    <row r="14" spans="1:3" ht="15">
      <c r="A14" s="224">
        <v>44166</v>
      </c>
      <c r="B14" s="225">
        <v>-1824</v>
      </c>
      <c r="C14" s="141">
        <f>SUM(B3:B14)</f>
        <v>-16490</v>
      </c>
    </row>
    <row r="15" spans="1:3" ht="15.75" customHeight="1">
      <c r="A15" s="196">
        <v>44197</v>
      </c>
      <c r="B15" s="197">
        <v>5134</v>
      </c>
      <c r="C15" s="140">
        <f>SUM(B4:B15)</f>
        <v>-12697</v>
      </c>
    </row>
    <row r="16" spans="1:3" ht="15">
      <c r="A16" s="224">
        <v>44228</v>
      </c>
      <c r="B16" s="225">
        <v>4530</v>
      </c>
      <c r="C16" s="141">
        <f aca="true" t="shared" si="0" ref="C16:C33">SUM(B5:B16)</f>
        <v>-14213</v>
      </c>
    </row>
    <row r="17" spans="1:3" ht="15">
      <c r="A17" s="196">
        <v>44256</v>
      </c>
      <c r="B17" s="197">
        <v>3426</v>
      </c>
      <c r="C17" s="140">
        <f t="shared" si="0"/>
        <v>-986</v>
      </c>
    </row>
    <row r="18" spans="1:3" ht="15">
      <c r="A18" s="224">
        <v>44287</v>
      </c>
      <c r="B18" s="225">
        <v>3836</v>
      </c>
      <c r="C18" s="141">
        <f t="shared" si="0"/>
        <v>20829</v>
      </c>
    </row>
    <row r="19" spans="1:3" ht="15">
      <c r="A19" s="196">
        <v>44317</v>
      </c>
      <c r="B19" s="197">
        <v>4051</v>
      </c>
      <c r="C19" s="140">
        <f t="shared" si="0"/>
        <v>30889</v>
      </c>
    </row>
    <row r="20" spans="1:3" ht="15">
      <c r="A20" s="224">
        <v>44348</v>
      </c>
      <c r="B20" s="225">
        <v>5225</v>
      </c>
      <c r="C20" s="141">
        <f t="shared" si="0"/>
        <v>39423</v>
      </c>
    </row>
    <row r="21" spans="1:3" ht="15">
      <c r="A21" s="196">
        <v>44378</v>
      </c>
      <c r="B21" s="197">
        <v>6384</v>
      </c>
      <c r="C21" s="140">
        <f t="shared" si="0"/>
        <v>44647</v>
      </c>
    </row>
    <row r="22" spans="1:3" ht="15">
      <c r="A22" s="224">
        <v>44409</v>
      </c>
      <c r="B22" s="225">
        <v>9582</v>
      </c>
      <c r="C22" s="141">
        <f t="shared" si="0"/>
        <v>51037</v>
      </c>
    </row>
    <row r="23" spans="1:3" ht="15">
      <c r="A23" s="196">
        <v>44440</v>
      </c>
      <c r="B23" s="197">
        <v>6277</v>
      </c>
      <c r="C23" s="140">
        <f t="shared" si="0"/>
        <v>55257</v>
      </c>
    </row>
    <row r="24" spans="1:3" ht="15">
      <c r="A24" s="224">
        <v>44470</v>
      </c>
      <c r="B24" s="225">
        <v>5401</v>
      </c>
      <c r="C24" s="141">
        <f t="shared" si="0"/>
        <v>55789</v>
      </c>
    </row>
    <row r="25" spans="1:3" ht="15">
      <c r="A25" s="196">
        <v>44501</v>
      </c>
      <c r="B25" s="197">
        <v>6362</v>
      </c>
      <c r="C25" s="140">
        <f t="shared" si="0"/>
        <v>58384</v>
      </c>
    </row>
    <row r="26" spans="1:3" ht="15">
      <c r="A26" s="224">
        <v>44531</v>
      </c>
      <c r="B26" s="225">
        <v>-3199</v>
      </c>
      <c r="C26" s="141">
        <f t="shared" si="0"/>
        <v>57009</v>
      </c>
    </row>
    <row r="27" spans="1:3" ht="15">
      <c r="A27" s="196">
        <v>44562</v>
      </c>
      <c r="B27" s="197">
        <v>3316</v>
      </c>
      <c r="C27" s="140">
        <f t="shared" si="0"/>
        <v>55191</v>
      </c>
    </row>
    <row r="28" spans="1:3" ht="15">
      <c r="A28" s="224">
        <v>44593</v>
      </c>
      <c r="B28" s="225">
        <v>7352</v>
      </c>
      <c r="C28" s="141">
        <f t="shared" si="0"/>
        <v>58013</v>
      </c>
    </row>
    <row r="29" spans="1:3" ht="15">
      <c r="A29" s="196">
        <v>44621</v>
      </c>
      <c r="B29" s="197">
        <v>3946</v>
      </c>
      <c r="C29" s="140">
        <f t="shared" si="0"/>
        <v>58533</v>
      </c>
    </row>
    <row r="30" spans="1:3" ht="15">
      <c r="A30" s="224">
        <v>44652</v>
      </c>
      <c r="B30" s="225">
        <v>5546</v>
      </c>
      <c r="C30" s="141">
        <f t="shared" si="0"/>
        <v>60243</v>
      </c>
    </row>
    <row r="31" spans="1:3" ht="15">
      <c r="A31" s="196">
        <v>44682</v>
      </c>
      <c r="B31" s="197">
        <v>4420</v>
      </c>
      <c r="C31" s="140">
        <f t="shared" si="0"/>
        <v>60612</v>
      </c>
    </row>
    <row r="32" spans="1:3" ht="15">
      <c r="A32" s="224">
        <v>44713</v>
      </c>
      <c r="B32" s="225">
        <v>4333</v>
      </c>
      <c r="C32" s="202">
        <f t="shared" si="0"/>
        <v>59720</v>
      </c>
    </row>
    <row r="33" spans="1:3" ht="15">
      <c r="A33" s="196">
        <v>44743</v>
      </c>
      <c r="B33" s="197">
        <v>4211</v>
      </c>
      <c r="C33" s="140">
        <f t="shared" si="0"/>
        <v>57547</v>
      </c>
    </row>
    <row r="34" spans="1:3" ht="17.25" customHeight="1">
      <c r="A34" s="341" t="s">
        <v>187</v>
      </c>
      <c r="B34" s="341"/>
      <c r="C34" s="303"/>
    </row>
    <row r="35" spans="1:2" ht="45.75" customHeight="1">
      <c r="A35" s="324" t="s">
        <v>284</v>
      </c>
      <c r="B35" s="324"/>
    </row>
  </sheetData>
  <sheetProtection/>
  <mergeCells count="3">
    <mergeCell ref="A35:B35"/>
    <mergeCell ref="A34:B34"/>
    <mergeCell ref="A1:C1"/>
  </mergeCells>
  <printOptions/>
  <pageMargins left="0.511811024" right="0.511811024" top="0.787401575" bottom="0.787401575" header="0.31496062" footer="0.31496062"/>
  <pageSetup orientation="portrait" paperSize="9" r:id="rId2"/>
  <ignoredErrors>
    <ignoredError sqref="C14:C33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28">
      <selection activeCell="A1" sqref="A1:B1"/>
    </sheetView>
  </sheetViews>
  <sheetFormatPr defaultColWidth="9.140625" defaultRowHeight="15"/>
  <cols>
    <col min="1" max="1" width="9.140625" style="36" customWidth="1"/>
    <col min="2" max="2" width="30.7109375" style="36" customWidth="1"/>
    <col min="3" max="16384" width="9.140625" style="36" customWidth="1"/>
  </cols>
  <sheetData>
    <row r="1" spans="1:3" ht="15">
      <c r="A1" s="349" t="s">
        <v>283</v>
      </c>
      <c r="B1" s="352"/>
      <c r="C1" s="41"/>
    </row>
    <row r="2" spans="1:3" ht="30" customHeight="1">
      <c r="A2" s="147" t="s">
        <v>139</v>
      </c>
      <c r="B2" s="136" t="s">
        <v>188</v>
      </c>
      <c r="C2" s="41"/>
    </row>
    <row r="3" spans="1:3" ht="15">
      <c r="A3" s="137">
        <v>41974</v>
      </c>
      <c r="B3" s="140">
        <v>9519</v>
      </c>
      <c r="C3" s="41"/>
    </row>
    <row r="4" spans="1:3" ht="15">
      <c r="A4" s="139">
        <v>42005</v>
      </c>
      <c r="B4" s="141">
        <v>5356</v>
      </c>
      <c r="C4" s="140"/>
    </row>
    <row r="5" spans="1:3" ht="15">
      <c r="A5" s="137">
        <v>42036</v>
      </c>
      <c r="B5" s="140">
        <v>-696</v>
      </c>
      <c r="C5" s="140"/>
    </row>
    <row r="6" spans="1:3" ht="15">
      <c r="A6" s="139">
        <v>42064</v>
      </c>
      <c r="B6" s="141">
        <v>-504</v>
      </c>
      <c r="C6" s="140"/>
    </row>
    <row r="7" spans="1:3" ht="15">
      <c r="A7" s="137">
        <v>42095</v>
      </c>
      <c r="B7" s="140">
        <v>-2390</v>
      </c>
      <c r="C7" s="140"/>
    </row>
    <row r="8" spans="1:3" ht="15">
      <c r="A8" s="139">
        <v>42125</v>
      </c>
      <c r="B8" s="141">
        <v>-4354</v>
      </c>
      <c r="C8" s="140"/>
    </row>
    <row r="9" spans="1:3" ht="15">
      <c r="A9" s="137">
        <v>42156</v>
      </c>
      <c r="B9" s="140">
        <v>-8674</v>
      </c>
      <c r="C9" s="140"/>
    </row>
    <row r="10" spans="1:3" ht="15">
      <c r="A10" s="139">
        <v>42186</v>
      </c>
      <c r="B10" s="141">
        <v>-9367</v>
      </c>
      <c r="C10" s="140"/>
    </row>
    <row r="11" spans="1:3" ht="15">
      <c r="A11" s="137">
        <v>42217</v>
      </c>
      <c r="B11" s="140">
        <v>-12742</v>
      </c>
      <c r="C11" s="140"/>
    </row>
    <row r="12" spans="1:3" ht="15">
      <c r="A12" s="139">
        <v>42248</v>
      </c>
      <c r="B12" s="141">
        <v>-14934</v>
      </c>
      <c r="C12" s="140"/>
    </row>
    <row r="13" spans="1:3" ht="15">
      <c r="A13" s="137">
        <v>42278</v>
      </c>
      <c r="B13" s="140">
        <v>-14269</v>
      </c>
      <c r="C13" s="140"/>
    </row>
    <row r="14" spans="1:3" ht="15">
      <c r="A14" s="139">
        <v>42309</v>
      </c>
      <c r="B14" s="141">
        <v>-15811</v>
      </c>
      <c r="C14" s="140"/>
    </row>
    <row r="15" spans="1:3" ht="15">
      <c r="A15" s="137">
        <v>42339</v>
      </c>
      <c r="B15" s="140">
        <v>-15070</v>
      </c>
      <c r="C15" s="140"/>
    </row>
    <row r="16" spans="1:3" ht="15">
      <c r="A16" s="139">
        <v>42370</v>
      </c>
      <c r="B16" s="141">
        <v>-14875</v>
      </c>
      <c r="C16" s="140"/>
    </row>
    <row r="17" spans="1:3" ht="15">
      <c r="A17" s="137">
        <v>42401</v>
      </c>
      <c r="B17" s="140">
        <v>-18053</v>
      </c>
      <c r="C17" s="140"/>
    </row>
    <row r="18" spans="1:3" ht="15">
      <c r="A18" s="139">
        <v>42430</v>
      </c>
      <c r="B18" s="141">
        <v>-20639</v>
      </c>
      <c r="C18" s="140"/>
    </row>
    <row r="19" spans="1:3" ht="15">
      <c r="A19" s="137">
        <v>42461</v>
      </c>
      <c r="B19" s="140">
        <v>-22615</v>
      </c>
      <c r="C19" s="140"/>
    </row>
    <row r="20" spans="1:3" ht="15">
      <c r="A20" s="139">
        <v>42491</v>
      </c>
      <c r="B20" s="141">
        <v>-25302</v>
      </c>
      <c r="C20" s="140"/>
    </row>
    <row r="21" spans="1:3" ht="15">
      <c r="A21" s="137">
        <v>42522</v>
      </c>
      <c r="B21" s="140">
        <v>-25763</v>
      </c>
      <c r="C21" s="140"/>
    </row>
    <row r="22" spans="1:3" ht="15">
      <c r="A22" s="139">
        <v>42552</v>
      </c>
      <c r="B22" s="141">
        <v>-27065</v>
      </c>
      <c r="C22" s="140"/>
    </row>
    <row r="23" spans="1:3" ht="15">
      <c r="A23" s="137">
        <v>42583</v>
      </c>
      <c r="B23" s="140">
        <v>-27603</v>
      </c>
      <c r="C23" s="140"/>
    </row>
    <row r="24" spans="1:3" ht="15">
      <c r="A24" s="139">
        <v>42614</v>
      </c>
      <c r="B24" s="141">
        <v>-27552</v>
      </c>
      <c r="C24" s="140"/>
    </row>
    <row r="25" spans="1:3" ht="15">
      <c r="A25" s="137">
        <v>42644</v>
      </c>
      <c r="B25" s="140">
        <v>-30525</v>
      </c>
      <c r="C25" s="140"/>
    </row>
    <row r="26" spans="1:3" ht="15">
      <c r="A26" s="139">
        <v>42675</v>
      </c>
      <c r="B26" s="141">
        <v>-30795</v>
      </c>
      <c r="C26" s="140"/>
    </row>
    <row r="27" spans="1:3" ht="15">
      <c r="A27" s="137">
        <v>42705</v>
      </c>
      <c r="B27" s="140">
        <v>-27252</v>
      </c>
      <c r="C27" s="140"/>
    </row>
    <row r="28" spans="1:3" ht="15">
      <c r="A28" s="139">
        <v>42736</v>
      </c>
      <c r="B28" s="141">
        <v>-27120</v>
      </c>
      <c r="C28" s="140"/>
    </row>
    <row r="29" spans="1:3" ht="15">
      <c r="A29" s="137">
        <v>42767</v>
      </c>
      <c r="B29" s="140">
        <v>-21091</v>
      </c>
      <c r="C29" s="140"/>
    </row>
    <row r="30" spans="1:3" ht="15">
      <c r="A30" s="139">
        <v>42795</v>
      </c>
      <c r="B30" s="141">
        <v>-20712</v>
      </c>
      <c r="C30" s="140"/>
    </row>
    <row r="31" spans="1:3" ht="15">
      <c r="A31" s="137">
        <v>42826</v>
      </c>
      <c r="B31" s="140">
        <v>-19182</v>
      </c>
      <c r="C31" s="140"/>
    </row>
    <row r="32" spans="1:3" ht="15">
      <c r="A32" s="139">
        <v>42856</v>
      </c>
      <c r="B32" s="141">
        <v>-15855</v>
      </c>
      <c r="C32" s="140"/>
    </row>
    <row r="33" spans="1:3" ht="15">
      <c r="A33" s="137">
        <v>42887</v>
      </c>
      <c r="B33" s="140">
        <v>-15624</v>
      </c>
      <c r="C33" s="140"/>
    </row>
    <row r="34" spans="1:3" ht="15">
      <c r="A34" s="139">
        <v>42917</v>
      </c>
      <c r="B34" s="141">
        <v>-11221</v>
      </c>
      <c r="C34" s="140"/>
    </row>
    <row r="35" spans="1:3" ht="15">
      <c r="A35" s="137">
        <v>42948</v>
      </c>
      <c r="B35" s="140">
        <v>-8843</v>
      </c>
      <c r="C35" s="140"/>
    </row>
    <row r="36" spans="1:3" ht="15">
      <c r="A36" s="139">
        <v>42979</v>
      </c>
      <c r="B36" s="141">
        <v>-7193</v>
      </c>
      <c r="C36" s="140"/>
    </row>
    <row r="37" spans="1:3" ht="15">
      <c r="A37" s="137">
        <v>43009</v>
      </c>
      <c r="B37" s="140">
        <v>-1570</v>
      </c>
      <c r="C37" s="140"/>
    </row>
    <row r="38" spans="1:3" ht="15">
      <c r="A38" s="139">
        <v>43040</v>
      </c>
      <c r="B38" s="141">
        <v>231</v>
      </c>
      <c r="C38" s="140"/>
    </row>
    <row r="39" spans="1:3" ht="15">
      <c r="A39" s="137">
        <v>43070</v>
      </c>
      <c r="B39" s="140">
        <v>2111</v>
      </c>
      <c r="C39" s="140"/>
    </row>
    <row r="40" spans="1:3" ht="15">
      <c r="A40" s="139">
        <v>43101</v>
      </c>
      <c r="B40" s="141">
        <v>8371</v>
      </c>
      <c r="C40" s="140"/>
    </row>
    <row r="41" spans="1:3" ht="15">
      <c r="A41" s="137">
        <v>43132</v>
      </c>
      <c r="B41" s="140">
        <v>6815</v>
      </c>
      <c r="C41" s="140"/>
    </row>
    <row r="42" spans="1:3" ht="15">
      <c r="A42" s="139">
        <v>43160</v>
      </c>
      <c r="B42" s="141">
        <v>8116</v>
      </c>
      <c r="C42" s="140"/>
    </row>
    <row r="43" spans="1:3" ht="15">
      <c r="A43" s="137">
        <v>43191</v>
      </c>
      <c r="B43" s="140">
        <v>9704</v>
      </c>
      <c r="C43" s="140"/>
    </row>
    <row r="44" spans="1:3" ht="15">
      <c r="A44" s="139">
        <v>43221</v>
      </c>
      <c r="B44" s="141">
        <v>12428</v>
      </c>
      <c r="C44" s="140"/>
    </row>
    <row r="45" spans="1:3" ht="15">
      <c r="A45" s="137">
        <v>43252</v>
      </c>
      <c r="B45" s="140">
        <v>14915</v>
      </c>
      <c r="C45" s="140"/>
    </row>
    <row r="46" spans="1:3" ht="15">
      <c r="A46" s="139">
        <v>43282</v>
      </c>
      <c r="B46" s="141">
        <v>13327</v>
      </c>
      <c r="C46" s="140"/>
    </row>
    <row r="47" spans="1:3" ht="15">
      <c r="A47" s="137">
        <v>43313</v>
      </c>
      <c r="B47" s="140">
        <v>14508</v>
      </c>
      <c r="C47" s="140"/>
    </row>
    <row r="48" spans="1:3" ht="15">
      <c r="A48" s="139">
        <v>43344</v>
      </c>
      <c r="B48" s="141">
        <v>16991</v>
      </c>
      <c r="C48" s="140"/>
    </row>
    <row r="49" spans="1:3" ht="15">
      <c r="A49" s="137">
        <v>43374</v>
      </c>
      <c r="B49" s="140">
        <v>16432</v>
      </c>
      <c r="C49" s="140"/>
    </row>
    <row r="50" spans="1:3" ht="15">
      <c r="A50" s="139">
        <v>43405</v>
      </c>
      <c r="B50" s="141">
        <v>18166</v>
      </c>
      <c r="C50" s="140"/>
    </row>
    <row r="51" spans="1:3" ht="15">
      <c r="A51" s="137">
        <v>43435</v>
      </c>
      <c r="B51" s="140">
        <v>18196</v>
      </c>
      <c r="C51" s="140"/>
    </row>
    <row r="52" spans="1:3" ht="15">
      <c r="A52" s="139">
        <v>43466</v>
      </c>
      <c r="B52" s="141">
        <v>16385</v>
      </c>
      <c r="C52" s="140"/>
    </row>
    <row r="53" spans="1:3" ht="15">
      <c r="A53" s="137">
        <v>43497</v>
      </c>
      <c r="B53" s="140">
        <v>18596</v>
      </c>
      <c r="C53" s="140"/>
    </row>
    <row r="54" spans="1:3" ht="15">
      <c r="A54" s="139">
        <v>43525</v>
      </c>
      <c r="B54" s="141">
        <v>17016</v>
      </c>
      <c r="C54" s="140"/>
    </row>
    <row r="55" spans="1:3" ht="15">
      <c r="A55" s="137">
        <v>43556</v>
      </c>
      <c r="B55" s="140">
        <v>17274</v>
      </c>
      <c r="C55" s="140"/>
    </row>
    <row r="56" spans="1:3" ht="15">
      <c r="A56" s="139">
        <v>43586</v>
      </c>
      <c r="B56" s="141">
        <v>17768</v>
      </c>
      <c r="C56" s="140"/>
    </row>
    <row r="57" spans="1:3" ht="15">
      <c r="A57" s="137">
        <v>43617</v>
      </c>
      <c r="B57" s="140">
        <v>18756</v>
      </c>
      <c r="C57" s="140"/>
    </row>
    <row r="58" spans="1:3" ht="15">
      <c r="A58" s="139">
        <v>43647</v>
      </c>
      <c r="B58" s="141">
        <v>20927</v>
      </c>
      <c r="C58" s="140"/>
    </row>
    <row r="59" spans="1:3" ht="15">
      <c r="A59" s="137">
        <v>43678</v>
      </c>
      <c r="B59" s="140">
        <v>19797</v>
      </c>
      <c r="C59" s="140"/>
    </row>
    <row r="60" spans="1:3" ht="15">
      <c r="A60" s="139">
        <v>43709</v>
      </c>
      <c r="B60" s="141">
        <v>17838</v>
      </c>
      <c r="C60" s="140"/>
    </row>
    <row r="61" spans="1:3" ht="15">
      <c r="A61" s="137">
        <v>43739</v>
      </c>
      <c r="B61" s="140">
        <v>15998</v>
      </c>
      <c r="C61" s="140"/>
    </row>
    <row r="62" spans="1:3" ht="15">
      <c r="A62" s="139">
        <v>43770</v>
      </c>
      <c r="B62" s="141">
        <v>16542</v>
      </c>
      <c r="C62" s="140"/>
    </row>
    <row r="63" spans="1:4" ht="15">
      <c r="A63" s="138">
        <v>43800</v>
      </c>
      <c r="B63" s="142">
        <v>16241</v>
      </c>
      <c r="C63" s="140"/>
      <c r="D63" s="140"/>
    </row>
    <row r="64" ht="15">
      <c r="A64" s="125" t="s">
        <v>187</v>
      </c>
    </row>
    <row r="65" spans="1:2" ht="42" customHeight="1">
      <c r="A65" s="324" t="s">
        <v>284</v>
      </c>
      <c r="B65" s="324"/>
    </row>
  </sheetData>
  <sheetProtection/>
  <mergeCells count="2">
    <mergeCell ref="A1:B1"/>
    <mergeCell ref="A65:B65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="70" zoomScaleNormal="70" zoomScalePageLayoutView="0" workbookViewId="0" topLeftCell="A1">
      <selection activeCell="E47" sqref="E47"/>
    </sheetView>
  </sheetViews>
  <sheetFormatPr defaultColWidth="9.140625" defaultRowHeight="15"/>
  <cols>
    <col min="1" max="1" width="22.8515625" style="54" customWidth="1"/>
    <col min="2" max="2" width="8.8515625" style="54" customWidth="1"/>
    <col min="3" max="3" width="12.421875" style="14" bestFit="1" customWidth="1"/>
    <col min="4" max="5" width="15.421875" style="14" bestFit="1" customWidth="1"/>
    <col min="6" max="6" width="15.00390625" style="14" bestFit="1" customWidth="1"/>
    <col min="7" max="7" width="15.57421875" style="14" customWidth="1"/>
    <col min="8" max="8" width="16.8515625" style="14" customWidth="1"/>
    <col min="9" max="9" width="18.57421875" style="14" customWidth="1"/>
    <col min="10" max="10" width="12.57421875" style="14" bestFit="1" customWidth="1"/>
    <col min="11" max="16384" width="9.140625" style="14" customWidth="1"/>
  </cols>
  <sheetData>
    <row r="1" spans="1:10" ht="15">
      <c r="A1" s="317" t="s">
        <v>380</v>
      </c>
      <c r="B1" s="318"/>
      <c r="C1" s="318"/>
      <c r="D1" s="318"/>
      <c r="E1" s="318"/>
      <c r="F1" s="318"/>
      <c r="G1" s="318"/>
      <c r="H1" s="318"/>
      <c r="I1" s="318"/>
      <c r="J1" s="318"/>
    </row>
    <row r="2" spans="1:11" ht="15" customHeight="1">
      <c r="A2" s="309" t="s">
        <v>127</v>
      </c>
      <c r="B2" s="310"/>
      <c r="C2" s="311" t="s">
        <v>128</v>
      </c>
      <c r="D2" s="311" t="s">
        <v>28</v>
      </c>
      <c r="E2" s="311"/>
      <c r="F2" s="311"/>
      <c r="G2" s="313" t="s">
        <v>326</v>
      </c>
      <c r="H2" s="315" t="s">
        <v>327</v>
      </c>
      <c r="I2" s="319" t="s">
        <v>160</v>
      </c>
      <c r="J2" s="320" t="s">
        <v>161</v>
      </c>
      <c r="K2" s="54"/>
    </row>
    <row r="3" spans="1:11" ht="14.25" customHeight="1">
      <c r="A3" s="298" t="s">
        <v>133</v>
      </c>
      <c r="B3" s="298" t="s">
        <v>134</v>
      </c>
      <c r="C3" s="311"/>
      <c r="D3" s="298" t="s">
        <v>68</v>
      </c>
      <c r="E3" s="298" t="s">
        <v>129</v>
      </c>
      <c r="F3" s="298" t="s">
        <v>130</v>
      </c>
      <c r="G3" s="314"/>
      <c r="H3" s="316"/>
      <c r="I3" s="319"/>
      <c r="J3" s="320"/>
      <c r="K3" s="54"/>
    </row>
    <row r="4" spans="1:10" ht="15.75" customHeight="1">
      <c r="A4" s="297" t="s">
        <v>95</v>
      </c>
      <c r="B4" s="296" t="s">
        <v>96</v>
      </c>
      <c r="C4" s="295">
        <v>43720.1374</v>
      </c>
      <c r="D4" s="294">
        <v>224848</v>
      </c>
      <c r="E4" s="294">
        <v>104687</v>
      </c>
      <c r="F4" s="294">
        <v>120161</v>
      </c>
      <c r="G4" s="294">
        <v>91294.0000000009</v>
      </c>
      <c r="H4" s="293">
        <v>2.462900081056781</v>
      </c>
      <c r="I4" s="292">
        <v>7051.557873577607</v>
      </c>
      <c r="J4" s="292">
        <v>0.382620248857033</v>
      </c>
    </row>
    <row r="5" spans="1:10" ht="14.25">
      <c r="A5" s="297" t="s">
        <v>248</v>
      </c>
      <c r="B5" s="296" t="s">
        <v>97</v>
      </c>
      <c r="C5" s="295">
        <v>27605.341</v>
      </c>
      <c r="D5" s="294">
        <v>137331</v>
      </c>
      <c r="E5" s="294">
        <v>65569</v>
      </c>
      <c r="F5" s="294">
        <v>71762</v>
      </c>
      <c r="G5" s="294">
        <v>46819.0000000004</v>
      </c>
      <c r="H5" s="293">
        <v>2.9332322347764546</v>
      </c>
      <c r="I5" s="292">
        <v>1772.8735647272158</v>
      </c>
      <c r="J5" s="292">
        <v>0.415759096473751</v>
      </c>
    </row>
    <row r="6" spans="1:10" ht="14.25">
      <c r="A6" s="297" t="s">
        <v>249</v>
      </c>
      <c r="B6" s="296" t="s">
        <v>98</v>
      </c>
      <c r="C6" s="295">
        <v>6304.462</v>
      </c>
      <c r="D6" s="294">
        <v>210498</v>
      </c>
      <c r="E6" s="294">
        <v>96824</v>
      </c>
      <c r="F6" s="294">
        <v>113674</v>
      </c>
      <c r="G6" s="294">
        <v>76553.0000000001</v>
      </c>
      <c r="H6" s="293">
        <v>2.749702820268307</v>
      </c>
      <c r="I6" s="292">
        <v>2592.186449227389</v>
      </c>
      <c r="J6" s="292">
        <v>0.432322382647067</v>
      </c>
    </row>
    <row r="7" spans="1:10" ht="14.25">
      <c r="A7" s="297" t="s">
        <v>250</v>
      </c>
      <c r="B7" s="296" t="s">
        <v>99</v>
      </c>
      <c r="C7" s="295">
        <v>47018.356</v>
      </c>
      <c r="D7" s="294">
        <v>55879</v>
      </c>
      <c r="E7" s="294">
        <v>27054</v>
      </c>
      <c r="F7" s="294">
        <v>28825</v>
      </c>
      <c r="G7" s="294">
        <v>15408</v>
      </c>
      <c r="H7" s="293">
        <v>3.626622533748702</v>
      </c>
      <c r="I7" s="292">
        <v>1213.6065140645887</v>
      </c>
      <c r="J7" s="292">
        <v>0.396393272990534</v>
      </c>
    </row>
    <row r="8" spans="1:10" ht="14.25">
      <c r="A8" s="297" t="s">
        <v>251</v>
      </c>
      <c r="B8" s="296" t="s">
        <v>100</v>
      </c>
      <c r="C8" s="295">
        <v>19352.648</v>
      </c>
      <c r="D8" s="294">
        <v>73438</v>
      </c>
      <c r="E8" s="294">
        <v>34543</v>
      </c>
      <c r="F8" s="294">
        <v>38895</v>
      </c>
      <c r="G8" s="294">
        <v>23131.0000000002</v>
      </c>
      <c r="H8" s="293">
        <v>3.174873546323089</v>
      </c>
      <c r="I8" s="292">
        <v>2619.2949681796013</v>
      </c>
      <c r="J8" s="292">
        <v>0.474041203144422</v>
      </c>
    </row>
    <row r="9" spans="1:10" ht="14.25">
      <c r="A9" s="297" t="s">
        <v>252</v>
      </c>
      <c r="B9" s="296" t="s">
        <v>101</v>
      </c>
      <c r="C9" s="295">
        <v>153140.706</v>
      </c>
      <c r="D9" s="294">
        <v>186498</v>
      </c>
      <c r="E9" s="294">
        <v>90136</v>
      </c>
      <c r="F9" s="294">
        <v>96362</v>
      </c>
      <c r="G9" s="294">
        <v>49851.9999999998</v>
      </c>
      <c r="H9" s="293">
        <v>3.7410334590387695</v>
      </c>
      <c r="I9" s="292">
        <v>1308.576330400522</v>
      </c>
      <c r="J9" s="292">
        <v>0.452863516137912</v>
      </c>
    </row>
    <row r="10" spans="1:10" ht="14.25">
      <c r="A10" s="297" t="s">
        <v>253</v>
      </c>
      <c r="B10" s="296" t="s">
        <v>102</v>
      </c>
      <c r="C10" s="295">
        <v>83120.985</v>
      </c>
      <c r="D10" s="294">
        <v>69858</v>
      </c>
      <c r="E10" s="294">
        <v>33622</v>
      </c>
      <c r="F10" s="294">
        <v>36236</v>
      </c>
      <c r="G10" s="294">
        <v>20968.9999999998</v>
      </c>
      <c r="H10" s="293">
        <v>3.331489341408778</v>
      </c>
      <c r="I10" s="292">
        <v>1102.2998077182165</v>
      </c>
      <c r="J10" s="292">
        <v>0.427643438704949</v>
      </c>
    </row>
    <row r="11" spans="1:10" ht="14.25">
      <c r="A11" s="297" t="s">
        <v>254</v>
      </c>
      <c r="B11" s="296" t="s">
        <v>103</v>
      </c>
      <c r="C11" s="295">
        <v>504.669</v>
      </c>
      <c r="D11" s="294">
        <v>24093</v>
      </c>
      <c r="E11" s="294">
        <v>11213</v>
      </c>
      <c r="F11" s="294">
        <v>12880</v>
      </c>
      <c r="G11" s="294">
        <v>8308</v>
      </c>
      <c r="H11" s="293">
        <v>2.8999759268175254</v>
      </c>
      <c r="I11" s="292">
        <v>2892.0048399617735</v>
      </c>
      <c r="J11" s="292">
        <v>0.370377606586151</v>
      </c>
    </row>
    <row r="12" spans="1:10" ht="14.25">
      <c r="A12" s="297" t="s">
        <v>255</v>
      </c>
      <c r="B12" s="296" t="s">
        <v>104</v>
      </c>
      <c r="C12" s="295">
        <v>19265.694</v>
      </c>
      <c r="D12" s="294">
        <v>350347</v>
      </c>
      <c r="E12" s="294">
        <v>166025</v>
      </c>
      <c r="F12" s="294">
        <v>184322</v>
      </c>
      <c r="G12" s="294">
        <v>110110.999999998</v>
      </c>
      <c r="H12" s="293">
        <v>3.181762040123206</v>
      </c>
      <c r="I12" s="292">
        <v>1727.5375649344567</v>
      </c>
      <c r="J12" s="292">
        <v>0.483776496399306</v>
      </c>
    </row>
    <row r="13" spans="1:10" ht="14.25">
      <c r="A13" s="297" t="s">
        <v>256</v>
      </c>
      <c r="B13" s="296" t="s">
        <v>105</v>
      </c>
      <c r="C13" s="295">
        <v>2522.335</v>
      </c>
      <c r="D13" s="294">
        <v>142083</v>
      </c>
      <c r="E13" s="294">
        <v>65817</v>
      </c>
      <c r="F13" s="294">
        <v>76266</v>
      </c>
      <c r="G13" s="294">
        <v>47060.0000000012</v>
      </c>
      <c r="H13" s="293">
        <v>3.019188270293166</v>
      </c>
      <c r="I13" s="292">
        <v>3678.5936579240906</v>
      </c>
      <c r="J13" s="292">
        <v>0.407142450231199</v>
      </c>
    </row>
    <row r="14" spans="1:10" ht="14.25">
      <c r="A14" s="297" t="s">
        <v>257</v>
      </c>
      <c r="B14" s="296" t="s">
        <v>106</v>
      </c>
      <c r="C14" s="295">
        <v>319.116</v>
      </c>
      <c r="D14" s="294">
        <v>30860</v>
      </c>
      <c r="E14" s="294">
        <v>14186</v>
      </c>
      <c r="F14" s="294">
        <v>16674</v>
      </c>
      <c r="G14" s="294">
        <v>11323</v>
      </c>
      <c r="H14" s="293">
        <v>2.725426123818776</v>
      </c>
      <c r="I14" s="292">
        <v>4464.047756772234</v>
      </c>
      <c r="J14" s="292">
        <v>0.386606114465531</v>
      </c>
    </row>
    <row r="15" spans="1:10" ht="14.25">
      <c r="A15" s="297" t="s">
        <v>258</v>
      </c>
      <c r="B15" s="296" t="s">
        <v>107</v>
      </c>
      <c r="C15" s="295">
        <v>9999.228</v>
      </c>
      <c r="D15" s="294">
        <v>247629</v>
      </c>
      <c r="E15" s="294">
        <v>119676</v>
      </c>
      <c r="F15" s="294">
        <v>127953</v>
      </c>
      <c r="G15" s="294">
        <v>68787.9999999999</v>
      </c>
      <c r="H15" s="293">
        <v>3.59988660812933</v>
      </c>
      <c r="I15" s="292">
        <v>1806.4296114898677</v>
      </c>
      <c r="J15" s="292">
        <v>0.462899553825825</v>
      </c>
    </row>
    <row r="16" spans="1:10" ht="14.25">
      <c r="A16" s="297" t="s">
        <v>259</v>
      </c>
      <c r="B16" s="296" t="s">
        <v>108</v>
      </c>
      <c r="C16" s="295">
        <v>13158.309</v>
      </c>
      <c r="D16" s="294">
        <v>130970</v>
      </c>
      <c r="E16" s="294">
        <v>62890</v>
      </c>
      <c r="F16" s="294">
        <v>68080</v>
      </c>
      <c r="G16" s="294">
        <v>38190.0000000006</v>
      </c>
      <c r="H16" s="293">
        <v>3.429431788426236</v>
      </c>
      <c r="I16" s="292">
        <v>1503.4630598457843</v>
      </c>
      <c r="J16" s="292">
        <v>0.440483066798051</v>
      </c>
    </row>
    <row r="17" spans="1:10" ht="14.25">
      <c r="A17" s="297" t="s">
        <v>260</v>
      </c>
      <c r="B17" s="296" t="s">
        <v>109</v>
      </c>
      <c r="C17" s="295">
        <v>26270.517</v>
      </c>
      <c r="D17" s="294">
        <v>118972</v>
      </c>
      <c r="E17" s="294">
        <v>58168</v>
      </c>
      <c r="F17" s="294">
        <v>60804</v>
      </c>
      <c r="G17" s="294">
        <v>31776.021938241</v>
      </c>
      <c r="H17" s="293">
        <v>3.744081000171472</v>
      </c>
      <c r="I17" s="292">
        <v>1063.0950655595573</v>
      </c>
      <c r="J17" s="292">
        <v>0.371619356111352</v>
      </c>
    </row>
    <row r="18" spans="1:10" ht="14.25">
      <c r="A18" s="297" t="s">
        <v>261</v>
      </c>
      <c r="B18" s="296" t="s">
        <v>110</v>
      </c>
      <c r="C18" s="295">
        <v>10261.851</v>
      </c>
      <c r="D18" s="294">
        <v>133564</v>
      </c>
      <c r="E18" s="294">
        <v>64229</v>
      </c>
      <c r="F18" s="294">
        <v>69335</v>
      </c>
      <c r="G18" s="294">
        <v>36419.9999999997</v>
      </c>
      <c r="H18" s="293">
        <v>3.6673256452498926</v>
      </c>
      <c r="I18" s="292">
        <v>1154.8139522443348</v>
      </c>
      <c r="J18" s="292">
        <v>0.416197060754164</v>
      </c>
    </row>
    <row r="19" spans="1:10" ht="14.25">
      <c r="A19" s="297" t="s">
        <v>262</v>
      </c>
      <c r="B19" s="296" t="s">
        <v>111</v>
      </c>
      <c r="C19" s="295">
        <v>7604.873</v>
      </c>
      <c r="D19" s="294">
        <v>30446</v>
      </c>
      <c r="E19" s="294">
        <v>14714</v>
      </c>
      <c r="F19" s="294">
        <v>15732</v>
      </c>
      <c r="G19" s="294">
        <v>9018.0000000001</v>
      </c>
      <c r="H19" s="293">
        <v>3.3761366156575363</v>
      </c>
      <c r="I19" s="292">
        <v>10979.13488760135</v>
      </c>
      <c r="J19" s="292">
        <v>0.327707829625979</v>
      </c>
    </row>
    <row r="20" spans="1:10" ht="14.25">
      <c r="A20" s="297" t="s">
        <v>263</v>
      </c>
      <c r="B20" s="296" t="s">
        <v>112</v>
      </c>
      <c r="C20" s="295">
        <v>1778.1075</v>
      </c>
      <c r="D20" s="294">
        <v>44464</v>
      </c>
      <c r="E20" s="294">
        <v>21096</v>
      </c>
      <c r="F20" s="294">
        <v>23368</v>
      </c>
      <c r="G20" s="294">
        <v>12667.0000000001</v>
      </c>
      <c r="H20" s="293">
        <v>3.510223415173257</v>
      </c>
      <c r="I20" s="292">
        <v>2060.185542029177</v>
      </c>
      <c r="J20" s="292">
        <v>0.488705298369386</v>
      </c>
    </row>
    <row r="21" spans="1:10" ht="14.25">
      <c r="A21" s="297" t="s">
        <v>264</v>
      </c>
      <c r="B21" s="296" t="s">
        <v>113</v>
      </c>
      <c r="C21" s="295">
        <v>7549.172</v>
      </c>
      <c r="D21" s="294">
        <v>37539</v>
      </c>
      <c r="E21" s="294">
        <v>18093</v>
      </c>
      <c r="F21" s="294">
        <v>19446</v>
      </c>
      <c r="G21" s="294">
        <v>13897</v>
      </c>
      <c r="H21" s="293">
        <v>2.7012304813988632</v>
      </c>
      <c r="I21" s="292">
        <v>6489.038964571599</v>
      </c>
      <c r="J21" s="292">
        <v>0.436539449961191</v>
      </c>
    </row>
    <row r="22" spans="1:10" ht="14.25">
      <c r="A22" s="297" t="s">
        <v>265</v>
      </c>
      <c r="B22" s="296" t="s">
        <v>114</v>
      </c>
      <c r="C22" s="295">
        <v>660.1864</v>
      </c>
      <c r="D22" s="294">
        <v>16339</v>
      </c>
      <c r="E22" s="294">
        <v>7810</v>
      </c>
      <c r="F22" s="294">
        <v>8529</v>
      </c>
      <c r="G22" s="294">
        <v>4703</v>
      </c>
      <c r="H22" s="293">
        <v>3.4741654263236232</v>
      </c>
      <c r="I22" s="292">
        <v>2430.632016733333</v>
      </c>
      <c r="J22" s="292">
        <v>0.430132284102781</v>
      </c>
    </row>
    <row r="23" spans="1:10" ht="14.25">
      <c r="A23" s="297" t="s">
        <v>266</v>
      </c>
      <c r="B23" s="296" t="s">
        <v>115</v>
      </c>
      <c r="C23" s="295">
        <v>918.657</v>
      </c>
      <c r="D23" s="294">
        <v>120107</v>
      </c>
      <c r="E23" s="294">
        <v>57012</v>
      </c>
      <c r="F23" s="294">
        <v>63095</v>
      </c>
      <c r="G23" s="294">
        <v>52013.9999999985</v>
      </c>
      <c r="H23" s="293">
        <v>2.3091283116084798</v>
      </c>
      <c r="I23" s="292">
        <v>5900.79396585464</v>
      </c>
      <c r="J23" s="292">
        <v>0.341955640290099</v>
      </c>
    </row>
    <row r="24" spans="1:10" ht="14.25">
      <c r="A24" s="297" t="s">
        <v>267</v>
      </c>
      <c r="B24" s="296" t="s">
        <v>116</v>
      </c>
      <c r="C24" s="295">
        <v>3846.716</v>
      </c>
      <c r="D24" s="294">
        <v>72988</v>
      </c>
      <c r="E24" s="294">
        <v>35846</v>
      </c>
      <c r="F24" s="294">
        <v>37142</v>
      </c>
      <c r="G24" s="294">
        <v>16721.9999999998</v>
      </c>
      <c r="H24" s="293">
        <v>4.364788900849233</v>
      </c>
      <c r="I24" s="292">
        <v>1563.6307292112251</v>
      </c>
      <c r="J24" s="292">
        <v>0.408587534326634</v>
      </c>
    </row>
    <row r="25" spans="1:10" ht="14.25">
      <c r="A25" s="297" t="s">
        <v>268</v>
      </c>
      <c r="B25" s="296" t="s">
        <v>117</v>
      </c>
      <c r="C25" s="295">
        <v>646.744</v>
      </c>
      <c r="D25" s="294">
        <v>55366</v>
      </c>
      <c r="E25" s="294">
        <v>26058</v>
      </c>
      <c r="F25" s="294">
        <v>29308</v>
      </c>
      <c r="G25" s="294">
        <v>23545.9999999997</v>
      </c>
      <c r="H25" s="293">
        <v>2.3513972649282553</v>
      </c>
      <c r="I25" s="292">
        <v>7842.2040181967295</v>
      </c>
      <c r="J25" s="292">
        <v>0.363335482326791</v>
      </c>
    </row>
    <row r="26" spans="1:10" ht="14.25">
      <c r="A26" s="297" t="s">
        <v>269</v>
      </c>
      <c r="B26" s="296" t="s">
        <v>118</v>
      </c>
      <c r="C26" s="295">
        <v>162.944</v>
      </c>
      <c r="D26" s="294">
        <v>8953</v>
      </c>
      <c r="E26" s="294">
        <v>4384</v>
      </c>
      <c r="F26" s="294">
        <v>4569</v>
      </c>
      <c r="G26" s="294">
        <v>2497</v>
      </c>
      <c r="H26" s="293">
        <v>3.5855026031237487</v>
      </c>
      <c r="I26" s="292">
        <v>1210.527621220347</v>
      </c>
      <c r="J26" s="292">
        <v>0.416779725960646</v>
      </c>
    </row>
    <row r="27" spans="1:10" ht="14.25">
      <c r="A27" s="297" t="s">
        <v>270</v>
      </c>
      <c r="B27" s="296" t="s">
        <v>119</v>
      </c>
      <c r="C27" s="295">
        <v>11840.5461</v>
      </c>
      <c r="D27" s="294">
        <v>23081</v>
      </c>
      <c r="E27" s="294">
        <v>11176</v>
      </c>
      <c r="F27" s="294">
        <v>11905</v>
      </c>
      <c r="G27" s="294">
        <v>6098.0000000001</v>
      </c>
      <c r="H27" s="293">
        <v>3.7850114791734373</v>
      </c>
      <c r="I27" s="292">
        <v>7957.377536423901</v>
      </c>
      <c r="J27" s="292">
        <v>0.462001855331779</v>
      </c>
    </row>
    <row r="28" spans="1:10" ht="14.25">
      <c r="A28" s="297" t="s">
        <v>271</v>
      </c>
      <c r="B28" s="296" t="s">
        <v>120</v>
      </c>
      <c r="C28" s="295">
        <v>738.6588</v>
      </c>
      <c r="D28" s="294">
        <v>37527</v>
      </c>
      <c r="E28" s="294">
        <v>19009</v>
      </c>
      <c r="F28" s="294">
        <v>18518</v>
      </c>
      <c r="G28" s="294">
        <v>10640</v>
      </c>
      <c r="H28" s="293">
        <v>3.5269736842105264</v>
      </c>
      <c r="I28" s="292">
        <v>695.3729760406866</v>
      </c>
      <c r="J28" s="292">
        <v>0.394276834148632</v>
      </c>
    </row>
    <row r="29" spans="1:10" ht="14.25">
      <c r="A29" s="297" t="s">
        <v>272</v>
      </c>
      <c r="B29" s="296" t="s">
        <v>121</v>
      </c>
      <c r="C29" s="295">
        <v>18135.209</v>
      </c>
      <c r="D29" s="294">
        <v>78837</v>
      </c>
      <c r="E29" s="294">
        <v>38006</v>
      </c>
      <c r="F29" s="294">
        <v>40831</v>
      </c>
      <c r="G29" s="294">
        <v>25950.9999999996</v>
      </c>
      <c r="H29" s="293">
        <v>3.0379176139648267</v>
      </c>
      <c r="I29" s="292">
        <v>1560.167610545895</v>
      </c>
      <c r="J29" s="292">
        <v>0.420580189581936</v>
      </c>
    </row>
    <row r="30" spans="1:10" ht="14.25">
      <c r="A30" s="297" t="s">
        <v>273</v>
      </c>
      <c r="B30" s="296" t="s">
        <v>122</v>
      </c>
      <c r="C30" s="295">
        <v>29217.984</v>
      </c>
      <c r="D30" s="294">
        <v>53045</v>
      </c>
      <c r="E30" s="294">
        <v>26035</v>
      </c>
      <c r="F30" s="294">
        <v>27010</v>
      </c>
      <c r="G30" s="294">
        <v>21237</v>
      </c>
      <c r="H30" s="293">
        <v>2.49776333757122</v>
      </c>
      <c r="I30" s="292">
        <v>6003.780127045959</v>
      </c>
      <c r="J30" s="292">
        <v>0.415554652690688</v>
      </c>
    </row>
    <row r="31" spans="1:10" ht="14.25">
      <c r="A31" s="297" t="s">
        <v>274</v>
      </c>
      <c r="B31" s="296" t="s">
        <v>123</v>
      </c>
      <c r="C31" s="295">
        <v>3430.157</v>
      </c>
      <c r="D31" s="294">
        <v>65373</v>
      </c>
      <c r="E31" s="294">
        <v>32450</v>
      </c>
      <c r="F31" s="294">
        <v>32923</v>
      </c>
      <c r="G31" s="294">
        <v>17167.9999999999</v>
      </c>
      <c r="H31" s="293">
        <v>3.807840167753983</v>
      </c>
      <c r="I31" s="292">
        <v>1041.744922611765</v>
      </c>
      <c r="J31" s="292">
        <v>0.360661443679445</v>
      </c>
    </row>
    <row r="32" spans="1:10" ht="14.25">
      <c r="A32" s="299" t="s">
        <v>381</v>
      </c>
      <c r="B32" s="296" t="s">
        <v>124</v>
      </c>
      <c r="C32" s="295">
        <v>2905.9</v>
      </c>
      <c r="D32" s="294">
        <v>1737</v>
      </c>
      <c r="E32" s="294">
        <v>1167</v>
      </c>
      <c r="F32" s="294">
        <v>570</v>
      </c>
      <c r="G32" s="294">
        <v>905</v>
      </c>
      <c r="H32" s="293">
        <v>1.9193370165745856</v>
      </c>
      <c r="I32" s="292">
        <v>2761.0571086796563</v>
      </c>
      <c r="J32" s="292">
        <v>0.433390895024058</v>
      </c>
    </row>
    <row r="33" spans="1:10" ht="14.25">
      <c r="A33" s="297" t="s">
        <v>275</v>
      </c>
      <c r="B33" s="296" t="s">
        <v>125</v>
      </c>
      <c r="C33" s="295">
        <v>4287.803</v>
      </c>
      <c r="D33" s="294">
        <v>78561</v>
      </c>
      <c r="E33" s="294">
        <v>38865</v>
      </c>
      <c r="F33" s="294">
        <v>39696</v>
      </c>
      <c r="G33" s="294">
        <v>25291.9519207684</v>
      </c>
      <c r="H33" s="293">
        <v>3.106165955324702</v>
      </c>
      <c r="I33" s="292">
        <v>2987.5566711484557</v>
      </c>
      <c r="J33" s="292">
        <v>0.440875484610809</v>
      </c>
    </row>
    <row r="34" spans="1:10" ht="14.25">
      <c r="A34" s="297" t="s">
        <v>276</v>
      </c>
      <c r="B34" s="296" t="s">
        <v>126</v>
      </c>
      <c r="C34" s="295">
        <v>15438.3</v>
      </c>
      <c r="D34" s="294">
        <v>9388</v>
      </c>
      <c r="E34" s="294">
        <v>4738</v>
      </c>
      <c r="F34" s="294">
        <v>4650</v>
      </c>
      <c r="G34" s="294">
        <v>1848</v>
      </c>
      <c r="H34" s="293">
        <v>5.08008658008658</v>
      </c>
      <c r="I34" s="292">
        <v>892.7072352907286</v>
      </c>
      <c r="J34" s="292">
        <v>0.370806117877736</v>
      </c>
    </row>
    <row r="35" spans="1:10" ht="13.5" customHeight="1">
      <c r="A35" s="297" t="s">
        <v>277</v>
      </c>
      <c r="B35" s="296" t="s">
        <v>278</v>
      </c>
      <c r="C35" s="295">
        <v>4049.166</v>
      </c>
      <c r="D35" s="294">
        <v>93217</v>
      </c>
      <c r="E35" s="294">
        <v>46364</v>
      </c>
      <c r="F35" s="294">
        <v>46853</v>
      </c>
      <c r="G35" s="294">
        <v>29114.0000000002</v>
      </c>
      <c r="H35" s="293">
        <v>3.2017929518444515</v>
      </c>
      <c r="I35" s="292">
        <v>915.515516100786</v>
      </c>
      <c r="J35" s="292">
        <v>0.371054797128171</v>
      </c>
    </row>
    <row r="36" spans="1:10" ht="14.25">
      <c r="A36" s="297" t="s">
        <v>279</v>
      </c>
      <c r="B36" s="296" t="s">
        <v>280</v>
      </c>
      <c r="C36" s="295">
        <v>1335.846</v>
      </c>
      <c r="D36" s="294">
        <v>47045</v>
      </c>
      <c r="E36" s="294">
        <v>22961</v>
      </c>
      <c r="F36" s="294">
        <v>24084</v>
      </c>
      <c r="G36" s="294">
        <v>14493.0000000001</v>
      </c>
      <c r="H36" s="293">
        <v>3.246049817153086</v>
      </c>
      <c r="I36" s="292">
        <v>2827.125115176637</v>
      </c>
      <c r="J36" s="292">
        <v>0.518021233907795</v>
      </c>
    </row>
    <row r="37" spans="1:10" ht="15">
      <c r="A37" s="291" t="s">
        <v>131</v>
      </c>
      <c r="B37" s="290"/>
      <c r="C37" s="289">
        <v>577111.3242</v>
      </c>
      <c r="D37" s="289">
        <v>3010881</v>
      </c>
      <c r="E37" s="289">
        <v>1440423</v>
      </c>
      <c r="F37" s="289">
        <v>1570458</v>
      </c>
      <c r="G37" s="289">
        <v>963811.973859008</v>
      </c>
      <c r="H37" s="288">
        <v>3.1239298552649535</v>
      </c>
      <c r="I37" s="287">
        <v>3001.53049444765</v>
      </c>
      <c r="J37" s="286">
        <v>0.534443376125011</v>
      </c>
    </row>
    <row r="38" spans="1:10" ht="13.5" customHeight="1">
      <c r="A38" s="312" t="s">
        <v>382</v>
      </c>
      <c r="B38" s="312"/>
      <c r="C38" s="312"/>
      <c r="D38" s="312"/>
      <c r="E38" s="312"/>
      <c r="F38" s="312"/>
      <c r="G38" s="312"/>
      <c r="H38" s="312"/>
      <c r="I38" s="312"/>
      <c r="J38" s="312"/>
    </row>
    <row r="39" spans="1:10" ht="14.25" customHeight="1">
      <c r="A39" s="308" t="s">
        <v>383</v>
      </c>
      <c r="B39" s="308"/>
      <c r="C39" s="308"/>
      <c r="D39" s="308"/>
      <c r="E39" s="308"/>
      <c r="F39" s="308"/>
      <c r="G39" s="308"/>
      <c r="H39" s="308"/>
      <c r="I39" s="308"/>
      <c r="J39" s="308"/>
    </row>
    <row r="40" spans="1:10" s="111" customFormat="1" ht="14.25" customHeight="1">
      <c r="A40" s="308" t="s">
        <v>384</v>
      </c>
      <c r="B40" s="308"/>
      <c r="C40" s="308"/>
      <c r="D40" s="308"/>
      <c r="E40" s="308"/>
      <c r="F40" s="308"/>
      <c r="G40" s="308"/>
      <c r="H40" s="308"/>
      <c r="I40" s="308"/>
      <c r="J40" s="308"/>
    </row>
    <row r="41" spans="1:10" ht="14.25" customHeight="1">
      <c r="A41" s="308" t="s">
        <v>385</v>
      </c>
      <c r="B41" s="308"/>
      <c r="C41" s="308"/>
      <c r="D41" s="308"/>
      <c r="E41" s="308"/>
      <c r="F41" s="308"/>
      <c r="G41" s="308"/>
      <c r="H41" s="308"/>
      <c r="I41" s="308"/>
      <c r="J41" s="308"/>
    </row>
    <row r="42" spans="1:10" ht="14.25" customHeight="1">
      <c r="A42" s="307" t="s">
        <v>162</v>
      </c>
      <c r="B42" s="307"/>
      <c r="C42" s="307"/>
      <c r="D42" s="307"/>
      <c r="E42" s="307"/>
      <c r="F42" s="307"/>
      <c r="G42" s="307"/>
      <c r="H42" s="307"/>
      <c r="I42" s="307"/>
      <c r="J42" s="307"/>
    </row>
    <row r="43" ht="14.25">
      <c r="A43" s="80"/>
    </row>
  </sheetData>
  <sheetProtection/>
  <mergeCells count="13">
    <mergeCell ref="A1:J1"/>
    <mergeCell ref="I2:I3"/>
    <mergeCell ref="J2:J3"/>
    <mergeCell ref="A42:J42"/>
    <mergeCell ref="A41:J41"/>
    <mergeCell ref="A40:J40"/>
    <mergeCell ref="A39:J39"/>
    <mergeCell ref="A2:B2"/>
    <mergeCell ref="D2:F2"/>
    <mergeCell ref="C2:C3"/>
    <mergeCell ref="A38:J38"/>
    <mergeCell ref="G2:G3"/>
    <mergeCell ref="H2:H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6">
      <selection activeCell="J22" sqref="J22"/>
    </sheetView>
  </sheetViews>
  <sheetFormatPr defaultColWidth="9.140625" defaultRowHeight="15"/>
  <cols>
    <col min="1" max="2" width="9.140625" style="36" customWidth="1"/>
    <col min="3" max="3" width="18.8515625" style="36" customWidth="1"/>
    <col min="4" max="4" width="17.00390625" style="36" customWidth="1"/>
    <col min="5" max="5" width="9.140625" style="36" customWidth="1"/>
    <col min="6" max="6" width="19.00390625" style="36" customWidth="1"/>
    <col min="7" max="7" width="16.28125" style="36" customWidth="1"/>
    <col min="8" max="16384" width="9.140625" style="36" customWidth="1"/>
  </cols>
  <sheetData>
    <row r="1" spans="1:8" ht="15">
      <c r="A1" s="347" t="s">
        <v>395</v>
      </c>
      <c r="B1" s="347"/>
      <c r="C1" s="347"/>
      <c r="D1" s="347"/>
      <c r="E1" s="347"/>
      <c r="F1" s="347"/>
      <c r="G1" s="348"/>
      <c r="H1" s="41"/>
    </row>
    <row r="2" spans="1:8" ht="15">
      <c r="A2" s="349" t="s">
        <v>139</v>
      </c>
      <c r="B2" s="352" t="s">
        <v>153</v>
      </c>
      <c r="C2" s="357"/>
      <c r="D2" s="358"/>
      <c r="E2" s="326" t="s">
        <v>154</v>
      </c>
      <c r="F2" s="327"/>
      <c r="G2" s="327"/>
      <c r="H2" s="41"/>
    </row>
    <row r="3" spans="1:8" ht="42.75">
      <c r="A3" s="349"/>
      <c r="B3" s="32" t="s">
        <v>49</v>
      </c>
      <c r="C3" s="32" t="s">
        <v>50</v>
      </c>
      <c r="D3" s="32" t="s">
        <v>53</v>
      </c>
      <c r="E3" s="32" t="s">
        <v>49</v>
      </c>
      <c r="F3" s="32" t="s">
        <v>50</v>
      </c>
      <c r="G3" s="104" t="s">
        <v>53</v>
      </c>
      <c r="H3" s="41"/>
    </row>
    <row r="4" spans="1:7" ht="15">
      <c r="A4" s="81">
        <v>43770</v>
      </c>
      <c r="B4" s="156">
        <v>0.38</v>
      </c>
      <c r="C4" s="156">
        <v>2.1</v>
      </c>
      <c r="D4" s="156">
        <v>2.43</v>
      </c>
      <c r="E4" s="156">
        <v>0.41</v>
      </c>
      <c r="F4" s="156">
        <v>2.13</v>
      </c>
      <c r="G4" s="156">
        <v>2.17</v>
      </c>
    </row>
    <row r="5" spans="1:7" ht="15">
      <c r="A5" s="95">
        <v>43800</v>
      </c>
      <c r="B5" s="157">
        <v>1.62</v>
      </c>
      <c r="C5" s="157">
        <v>3.76</v>
      </c>
      <c r="D5" s="157">
        <v>3.76</v>
      </c>
      <c r="E5" s="157">
        <v>1.36</v>
      </c>
      <c r="F5" s="157">
        <v>3.52</v>
      </c>
      <c r="G5" s="157">
        <v>3.52</v>
      </c>
    </row>
    <row r="6" spans="1:7" ht="15">
      <c r="A6" s="81">
        <v>43831</v>
      </c>
      <c r="B6" s="156">
        <v>-0.12</v>
      </c>
      <c r="C6" s="156">
        <v>-0.12</v>
      </c>
      <c r="D6" s="156">
        <v>3.57</v>
      </c>
      <c r="E6" s="156">
        <v>-0.04</v>
      </c>
      <c r="F6" s="156">
        <v>-0.04</v>
      </c>
      <c r="G6" s="156">
        <v>3.37</v>
      </c>
    </row>
    <row r="7" spans="1:7" ht="15">
      <c r="A7" s="95">
        <v>43862</v>
      </c>
      <c r="B7" s="157">
        <v>0.35</v>
      </c>
      <c r="C7" s="157">
        <v>0.22</v>
      </c>
      <c r="D7" s="157">
        <v>4.12</v>
      </c>
      <c r="E7" s="157">
        <v>0.25</v>
      </c>
      <c r="F7" s="157">
        <v>0.22</v>
      </c>
      <c r="G7" s="157">
        <v>3.56</v>
      </c>
    </row>
    <row r="8" spans="1:7" ht="15">
      <c r="A8" s="81">
        <v>43891</v>
      </c>
      <c r="B8" s="156">
        <v>-0.22</v>
      </c>
      <c r="C8" s="156">
        <v>0</v>
      </c>
      <c r="D8" s="156">
        <v>2.93</v>
      </c>
      <c r="E8" s="156">
        <v>-0.18</v>
      </c>
      <c r="F8" s="156">
        <v>0.03</v>
      </c>
      <c r="G8" s="156">
        <v>2.63</v>
      </c>
    </row>
    <row r="9" spans="1:7" ht="15">
      <c r="A9" s="95">
        <v>43922</v>
      </c>
      <c r="B9" s="157">
        <v>-0.58</v>
      </c>
      <c r="C9" s="157">
        <v>-0.58</v>
      </c>
      <c r="D9" s="157">
        <v>1.55</v>
      </c>
      <c r="E9" s="157">
        <v>-0.68</v>
      </c>
      <c r="F9" s="157">
        <v>-0.65</v>
      </c>
      <c r="G9" s="157">
        <v>1.25</v>
      </c>
    </row>
    <row r="10" spans="1:7" ht="15">
      <c r="A10" s="81">
        <v>43952</v>
      </c>
      <c r="B10" s="156">
        <v>-0.28</v>
      </c>
      <c r="C10" s="156">
        <v>-0.86</v>
      </c>
      <c r="D10" s="156">
        <v>1.32</v>
      </c>
      <c r="E10" s="156">
        <v>-0.28</v>
      </c>
      <c r="F10" s="156">
        <v>-0.93</v>
      </c>
      <c r="G10" s="156">
        <v>0.84</v>
      </c>
    </row>
    <row r="11" spans="1:7" ht="15">
      <c r="A11" s="95">
        <v>43983</v>
      </c>
      <c r="B11" s="157">
        <v>0.46</v>
      </c>
      <c r="C11" s="157">
        <v>-0.41</v>
      </c>
      <c r="D11" s="157">
        <v>1.64</v>
      </c>
      <c r="E11" s="157">
        <v>0.63</v>
      </c>
      <c r="F11" s="157">
        <v>-0.31</v>
      </c>
      <c r="G11" s="157">
        <v>1.43</v>
      </c>
    </row>
    <row r="12" spans="1:7" ht="15">
      <c r="A12" s="81">
        <v>44013</v>
      </c>
      <c r="B12" s="156">
        <v>0.34</v>
      </c>
      <c r="C12" s="156">
        <v>-0.07</v>
      </c>
      <c r="D12" s="156">
        <v>1.76</v>
      </c>
      <c r="E12" s="156">
        <v>0.4</v>
      </c>
      <c r="F12" s="156">
        <v>0.09</v>
      </c>
      <c r="G12" s="156">
        <v>1.8</v>
      </c>
    </row>
    <row r="13" spans="1:7" ht="15">
      <c r="A13" s="95">
        <v>44044</v>
      </c>
      <c r="B13" s="157">
        <v>0.58</v>
      </c>
      <c r="C13" s="157">
        <v>0.5</v>
      </c>
      <c r="D13" s="157">
        <v>2.27</v>
      </c>
      <c r="E13" s="157">
        <v>0.71</v>
      </c>
      <c r="F13" s="157">
        <v>0.8</v>
      </c>
      <c r="G13" s="157">
        <v>2.19</v>
      </c>
    </row>
    <row r="14" spans="1:7" ht="15">
      <c r="A14" s="81">
        <v>44075</v>
      </c>
      <c r="B14" s="156">
        <v>0.37</v>
      </c>
      <c r="C14" s="156">
        <v>0.88</v>
      </c>
      <c r="D14" s="156">
        <v>2.81</v>
      </c>
      <c r="E14" s="156">
        <v>0.59</v>
      </c>
      <c r="F14" s="156">
        <v>1.4</v>
      </c>
      <c r="G14" s="156">
        <v>2.91</v>
      </c>
    </row>
    <row r="15" spans="1:7" ht="15">
      <c r="A15" s="95">
        <v>44105</v>
      </c>
      <c r="B15" s="198">
        <v>1.02</v>
      </c>
      <c r="C15" s="198">
        <v>1.91</v>
      </c>
      <c r="D15" s="198">
        <v>3.95</v>
      </c>
      <c r="E15" s="198">
        <v>1.04</v>
      </c>
      <c r="F15" s="198">
        <v>2.46</v>
      </c>
      <c r="G15" s="198">
        <v>4.28</v>
      </c>
    </row>
    <row r="16" spans="1:7" ht="15" customHeight="1">
      <c r="A16" s="96">
        <v>44136</v>
      </c>
      <c r="B16" s="156">
        <v>0.35</v>
      </c>
      <c r="C16" s="156">
        <v>2.26</v>
      </c>
      <c r="D16" s="156">
        <v>3.92</v>
      </c>
      <c r="E16" s="251">
        <v>0.51</v>
      </c>
      <c r="F16" s="251">
        <v>2.98</v>
      </c>
      <c r="G16" s="251">
        <v>4.38</v>
      </c>
    </row>
    <row r="17" spans="1:7" ht="15">
      <c r="A17" s="95">
        <v>44166</v>
      </c>
      <c r="B17" s="253">
        <v>1.12</v>
      </c>
      <c r="C17" s="253">
        <v>3.4</v>
      </c>
      <c r="D17" s="253">
        <v>3.4</v>
      </c>
      <c r="E17" s="253">
        <v>1.21</v>
      </c>
      <c r="F17" s="253">
        <v>4.22</v>
      </c>
      <c r="G17" s="253">
        <v>4.22</v>
      </c>
    </row>
    <row r="18" spans="1:7" ht="15">
      <c r="A18" s="96">
        <v>44197</v>
      </c>
      <c r="B18" s="254">
        <v>0.05</v>
      </c>
      <c r="C18" s="254">
        <v>0.05</v>
      </c>
      <c r="D18" s="254">
        <v>3.58</v>
      </c>
      <c r="E18" s="254">
        <v>0.09</v>
      </c>
      <c r="F18" s="254">
        <v>0.09</v>
      </c>
      <c r="G18" s="254">
        <v>4.36</v>
      </c>
    </row>
    <row r="19" spans="1:7" ht="15">
      <c r="A19" s="95">
        <v>44228</v>
      </c>
      <c r="B19" s="253">
        <v>1.18</v>
      </c>
      <c r="C19" s="253">
        <v>1.23</v>
      </c>
      <c r="D19" s="253">
        <v>4.45</v>
      </c>
      <c r="E19" s="253">
        <v>1.21</v>
      </c>
      <c r="F19" s="253">
        <v>1.31</v>
      </c>
      <c r="G19" s="253">
        <v>5.36</v>
      </c>
    </row>
    <row r="20" spans="1:7" ht="15">
      <c r="A20" s="96">
        <v>44256</v>
      </c>
      <c r="B20" s="254">
        <v>1.44</v>
      </c>
      <c r="C20" s="254">
        <v>2.69</v>
      </c>
      <c r="D20" s="254">
        <v>6.19</v>
      </c>
      <c r="E20" s="254">
        <v>1.38</v>
      </c>
      <c r="F20" s="254">
        <v>2.7</v>
      </c>
      <c r="G20" s="254">
        <v>7</v>
      </c>
    </row>
    <row r="21" spans="1:7" ht="15">
      <c r="A21" s="95">
        <v>44287</v>
      </c>
      <c r="B21" s="253">
        <v>0.05</v>
      </c>
      <c r="C21" s="253">
        <v>2.74</v>
      </c>
      <c r="D21" s="253">
        <v>6.86</v>
      </c>
      <c r="E21" s="253">
        <v>0.11</v>
      </c>
      <c r="F21" s="253">
        <v>2.81</v>
      </c>
      <c r="G21" s="253">
        <v>7.85</v>
      </c>
    </row>
    <row r="22" spans="1:7" ht="15">
      <c r="A22" s="96">
        <v>44317</v>
      </c>
      <c r="B22" s="254">
        <v>0.27</v>
      </c>
      <c r="C22" s="254">
        <v>3.01</v>
      </c>
      <c r="D22" s="254">
        <v>7.44</v>
      </c>
      <c r="E22" s="254">
        <v>0.41</v>
      </c>
      <c r="F22" s="254">
        <v>3.23</v>
      </c>
      <c r="G22" s="254">
        <v>8.6</v>
      </c>
    </row>
    <row r="23" spans="1:7" ht="15">
      <c r="A23" s="95">
        <v>44348</v>
      </c>
      <c r="B23" s="253">
        <v>0.17</v>
      </c>
      <c r="C23" s="253">
        <v>3.19</v>
      </c>
      <c r="D23" s="253">
        <v>7.13</v>
      </c>
      <c r="E23" s="253">
        <v>0.14</v>
      </c>
      <c r="F23" s="253">
        <v>3.37</v>
      </c>
      <c r="G23" s="253">
        <v>8.07</v>
      </c>
    </row>
    <row r="24" spans="1:7" ht="15">
      <c r="A24" s="96">
        <v>44378</v>
      </c>
      <c r="B24" s="254">
        <v>0.9</v>
      </c>
      <c r="C24" s="254">
        <v>4.11</v>
      </c>
      <c r="D24" s="254">
        <v>7.73</v>
      </c>
      <c r="E24" s="254">
        <v>1.07</v>
      </c>
      <c r="F24" s="254">
        <v>4.48</v>
      </c>
      <c r="G24" s="254">
        <v>8.79</v>
      </c>
    </row>
    <row r="25" spans="1:7" ht="15">
      <c r="A25" s="95">
        <v>44409</v>
      </c>
      <c r="B25" s="253">
        <v>1.4</v>
      </c>
      <c r="C25" s="253">
        <v>5.56</v>
      </c>
      <c r="D25" s="253">
        <v>8.61</v>
      </c>
      <c r="E25" s="253">
        <v>1.6</v>
      </c>
      <c r="F25" s="253">
        <v>6.16</v>
      </c>
      <c r="G25" s="253">
        <v>9.75</v>
      </c>
    </row>
    <row r="26" spans="1:7" ht="15">
      <c r="A26" s="96">
        <v>44440</v>
      </c>
      <c r="B26" s="254">
        <v>0.79</v>
      </c>
      <c r="C26" s="254">
        <v>6.39</v>
      </c>
      <c r="D26" s="254">
        <v>9.06</v>
      </c>
      <c r="E26" s="254">
        <v>0.9</v>
      </c>
      <c r="F26" s="254">
        <v>7.11</v>
      </c>
      <c r="G26" s="254">
        <v>10.08</v>
      </c>
    </row>
    <row r="27" spans="1:7" ht="15">
      <c r="A27" s="95">
        <v>44470</v>
      </c>
      <c r="B27" s="253">
        <v>1.25</v>
      </c>
      <c r="C27" s="253">
        <v>7.72</v>
      </c>
      <c r="D27" s="253">
        <v>9.3</v>
      </c>
      <c r="E27" s="253">
        <v>1.01</v>
      </c>
      <c r="F27" s="253">
        <v>8.19</v>
      </c>
      <c r="G27" s="253">
        <v>10.05</v>
      </c>
    </row>
    <row r="28" spans="1:7" ht="15">
      <c r="A28" s="96">
        <v>44501</v>
      </c>
      <c r="B28" s="254">
        <v>1.04</v>
      </c>
      <c r="C28" s="254">
        <v>8.84</v>
      </c>
      <c r="D28" s="254">
        <v>10.06</v>
      </c>
      <c r="E28" s="254">
        <v>1.01</v>
      </c>
      <c r="F28" s="254">
        <v>9.29</v>
      </c>
      <c r="G28" s="254">
        <v>10.61</v>
      </c>
    </row>
    <row r="29" spans="1:7" ht="15">
      <c r="A29" s="95">
        <v>44531</v>
      </c>
      <c r="B29" s="253">
        <v>0.46</v>
      </c>
      <c r="C29" s="253">
        <v>9.34</v>
      </c>
      <c r="D29" s="253">
        <v>9.34</v>
      </c>
      <c r="E29" s="253">
        <v>0.49</v>
      </c>
      <c r="F29" s="253">
        <v>9.83</v>
      </c>
      <c r="G29" s="253">
        <v>9.83</v>
      </c>
    </row>
    <row r="30" spans="1:7" ht="15">
      <c r="A30" s="96">
        <v>44562</v>
      </c>
      <c r="B30" s="254">
        <v>0.49</v>
      </c>
      <c r="C30" s="254">
        <v>0.49</v>
      </c>
      <c r="D30" s="254">
        <v>9.83</v>
      </c>
      <c r="E30" s="254">
        <v>0.66</v>
      </c>
      <c r="F30" s="254">
        <v>0.66</v>
      </c>
      <c r="G30" s="254">
        <v>10.45</v>
      </c>
    </row>
    <row r="31" spans="1:7" ht="15">
      <c r="A31" s="95">
        <v>44593</v>
      </c>
      <c r="B31" s="253">
        <v>0.93</v>
      </c>
      <c r="C31" s="253">
        <v>1.43</v>
      </c>
      <c r="D31" s="253">
        <v>9.55</v>
      </c>
      <c r="E31" s="253">
        <v>0.96</v>
      </c>
      <c r="F31" s="253">
        <v>1.62</v>
      </c>
      <c r="G31" s="253">
        <v>10.17</v>
      </c>
    </row>
    <row r="32" spans="1:7" ht="15">
      <c r="A32" s="96">
        <v>44621</v>
      </c>
      <c r="B32" s="254">
        <v>1.41</v>
      </c>
      <c r="C32" s="254">
        <v>2.86</v>
      </c>
      <c r="D32" s="254">
        <v>9.53</v>
      </c>
      <c r="E32" s="254">
        <v>1.46</v>
      </c>
      <c r="F32" s="254">
        <v>3.11</v>
      </c>
      <c r="G32" s="254">
        <v>10.26</v>
      </c>
    </row>
    <row r="33" spans="1:7" ht="15">
      <c r="A33" s="95">
        <v>44652</v>
      </c>
      <c r="B33" s="253">
        <v>1.21</v>
      </c>
      <c r="C33" s="253">
        <v>4.11</v>
      </c>
      <c r="D33" s="253">
        <v>10.8</v>
      </c>
      <c r="E33" s="253">
        <v>1.25</v>
      </c>
      <c r="F33" s="253">
        <v>4.4</v>
      </c>
      <c r="G33" s="253">
        <v>11.52</v>
      </c>
    </row>
    <row r="34" spans="1:7" ht="15">
      <c r="A34" s="96">
        <v>44682</v>
      </c>
      <c r="B34" s="254">
        <v>0.31</v>
      </c>
      <c r="C34" s="254">
        <v>4.43</v>
      </c>
      <c r="D34" s="254">
        <v>10.85</v>
      </c>
      <c r="E34" s="254">
        <v>-0.01</v>
      </c>
      <c r="F34" s="254">
        <v>4.38</v>
      </c>
      <c r="G34" s="254">
        <v>11.06</v>
      </c>
    </row>
    <row r="35" spans="1:7" ht="15">
      <c r="A35" s="95">
        <v>44713</v>
      </c>
      <c r="B35" s="253">
        <v>0.81</v>
      </c>
      <c r="C35" s="253">
        <v>5.28</v>
      </c>
      <c r="D35" s="253">
        <v>11.57</v>
      </c>
      <c r="E35" s="253">
        <v>0.57</v>
      </c>
      <c r="F35" s="253">
        <v>4.98</v>
      </c>
      <c r="G35" s="253">
        <v>11.54</v>
      </c>
    </row>
    <row r="36" spans="1:7" ht="15">
      <c r="A36" s="96">
        <v>44743</v>
      </c>
      <c r="B36" s="254">
        <v>-0.98</v>
      </c>
      <c r="C36" s="254">
        <v>4.25</v>
      </c>
      <c r="D36" s="254">
        <v>9.49</v>
      </c>
      <c r="E36" s="254">
        <v>-1.18</v>
      </c>
      <c r="F36" s="254">
        <v>3.74</v>
      </c>
      <c r="G36" s="254">
        <v>9.05</v>
      </c>
    </row>
    <row r="37" spans="1:7" ht="15">
      <c r="A37" s="95">
        <v>44774</v>
      </c>
      <c r="B37" s="253">
        <v>-0.22</v>
      </c>
      <c r="C37" s="253">
        <v>4.02</v>
      </c>
      <c r="D37" s="253">
        <v>7.75</v>
      </c>
      <c r="E37" s="253">
        <v>-0.24</v>
      </c>
      <c r="F37" s="253">
        <v>3.49</v>
      </c>
      <c r="G37" s="253">
        <v>7.08</v>
      </c>
    </row>
    <row r="38" spans="1:7" ht="15">
      <c r="A38" s="323" t="s">
        <v>155</v>
      </c>
      <c r="B38" s="323"/>
      <c r="C38" s="323"/>
      <c r="D38" s="323"/>
      <c r="E38" s="323"/>
      <c r="F38" s="323"/>
      <c r="G38" s="323"/>
    </row>
    <row r="39" ht="15">
      <c r="D39" s="115"/>
    </row>
    <row r="40" ht="15">
      <c r="D40" s="115"/>
    </row>
    <row r="41" ht="15">
      <c r="D41" s="115"/>
    </row>
    <row r="42" ht="15">
      <c r="D42" s="115"/>
    </row>
    <row r="43" ht="15">
      <c r="D43" s="115"/>
    </row>
    <row r="44" ht="15">
      <c r="D44" s="115"/>
    </row>
    <row r="45" ht="15">
      <c r="D45" s="115"/>
    </row>
    <row r="46" ht="15">
      <c r="D46" s="115"/>
    </row>
    <row r="47" ht="15">
      <c r="D47" s="115"/>
    </row>
    <row r="48" ht="15">
      <c r="D48" s="115"/>
    </row>
    <row r="49" ht="15">
      <c r="D49" s="115"/>
    </row>
    <row r="50" ht="15">
      <c r="D50" s="115"/>
    </row>
    <row r="51" ht="15">
      <c r="D51" s="115"/>
    </row>
    <row r="52" ht="15">
      <c r="D52" s="115"/>
    </row>
    <row r="53" ht="15">
      <c r="D53" s="115"/>
    </row>
    <row r="54" ht="15">
      <c r="D54" s="115"/>
    </row>
    <row r="55" ht="15">
      <c r="D55" s="115"/>
    </row>
    <row r="56" ht="15">
      <c r="D56" s="115"/>
    </row>
    <row r="57" ht="15">
      <c r="D57" s="115"/>
    </row>
    <row r="58" ht="15">
      <c r="D58" s="115"/>
    </row>
    <row r="59" ht="15">
      <c r="D59" s="115"/>
    </row>
    <row r="60" ht="15">
      <c r="D60" s="115"/>
    </row>
    <row r="61" ht="15">
      <c r="D61" s="115"/>
    </row>
    <row r="62" ht="15">
      <c r="D62" s="115"/>
    </row>
    <row r="63" ht="15">
      <c r="D63" s="115"/>
    </row>
    <row r="64" ht="15">
      <c r="D64" s="115"/>
    </row>
    <row r="65" ht="15">
      <c r="D65" s="115"/>
    </row>
    <row r="66" ht="15">
      <c r="D66" s="115"/>
    </row>
    <row r="67" ht="15">
      <c r="D67" s="115"/>
    </row>
    <row r="68" ht="15">
      <c r="D68" s="115"/>
    </row>
    <row r="69" ht="15">
      <c r="D69" s="115"/>
    </row>
    <row r="70" ht="15">
      <c r="D70" s="115"/>
    </row>
    <row r="71" ht="15">
      <c r="D71" s="115"/>
    </row>
    <row r="72" ht="15">
      <c r="D72" s="115"/>
    </row>
    <row r="73" ht="15">
      <c r="D73" s="115"/>
    </row>
    <row r="74" ht="15">
      <c r="D74" s="115"/>
    </row>
    <row r="75" ht="15">
      <c r="D75" s="115"/>
    </row>
    <row r="76" ht="15">
      <c r="D76" s="115"/>
    </row>
    <row r="77" ht="15">
      <c r="D77" s="115"/>
    </row>
    <row r="78" ht="15">
      <c r="D78" s="115"/>
    </row>
    <row r="79" ht="15">
      <c r="D79" s="115"/>
    </row>
    <row r="80" ht="15">
      <c r="D80" s="115"/>
    </row>
    <row r="81" ht="15">
      <c r="D81" s="115"/>
    </row>
    <row r="82" ht="15">
      <c r="D82" s="115"/>
    </row>
    <row r="83" ht="15">
      <c r="D83" s="115"/>
    </row>
    <row r="84" spans="1:4" ht="15">
      <c r="A84" s="115"/>
      <c r="B84" s="115"/>
      <c r="C84" s="115"/>
      <c r="D84" s="115"/>
    </row>
    <row r="85" spans="1:4" ht="15">
      <c r="A85" s="115"/>
      <c r="B85" s="115"/>
      <c r="C85" s="115"/>
      <c r="D85" s="115"/>
    </row>
    <row r="86" spans="1:4" ht="15">
      <c r="A86" s="115"/>
      <c r="B86" s="115"/>
      <c r="C86" s="115"/>
      <c r="D86" s="115"/>
    </row>
  </sheetData>
  <sheetProtection/>
  <mergeCells count="5">
    <mergeCell ref="A38:G38"/>
    <mergeCell ref="B2:D2"/>
    <mergeCell ref="E2:G2"/>
    <mergeCell ref="A1:G1"/>
    <mergeCell ref="A2:A3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87"/>
  <sheetViews>
    <sheetView zoomScalePageLayoutView="0" workbookViewId="0" topLeftCell="A49">
      <selection activeCell="F26" sqref="F26"/>
    </sheetView>
  </sheetViews>
  <sheetFormatPr defaultColWidth="9.140625" defaultRowHeight="15"/>
  <cols>
    <col min="1" max="1" width="13.421875" style="120" customWidth="1"/>
    <col min="2" max="2" width="22.421875" style="120" customWidth="1"/>
    <col min="3" max="3" width="22.28125" style="120" customWidth="1"/>
    <col min="4" max="16384" width="9.140625" style="36" customWidth="1"/>
  </cols>
  <sheetData>
    <row r="1" spans="1:3" ht="15">
      <c r="A1" s="359" t="s">
        <v>207</v>
      </c>
      <c r="B1" s="359"/>
      <c r="C1" s="326"/>
    </row>
    <row r="2" spans="1:3" ht="45">
      <c r="A2" s="359" t="s">
        <v>139</v>
      </c>
      <c r="B2" s="360" t="s">
        <v>163</v>
      </c>
      <c r="C2" s="361"/>
    </row>
    <row r="3" spans="1:3" ht="15">
      <c r="A3" s="359"/>
      <c r="B3" s="116" t="s">
        <v>164</v>
      </c>
      <c r="C3" s="117" t="s">
        <v>165</v>
      </c>
    </row>
    <row r="4" spans="1:3" ht="15">
      <c r="A4" s="121">
        <v>42278</v>
      </c>
      <c r="B4" s="118">
        <v>9.21</v>
      </c>
      <c r="C4" s="118">
        <v>10.82</v>
      </c>
    </row>
    <row r="5" spans="1:3" ht="15">
      <c r="A5" s="122">
        <v>42309</v>
      </c>
      <c r="B5" s="119">
        <v>9.76</v>
      </c>
      <c r="C5" s="119">
        <v>11.26</v>
      </c>
    </row>
    <row r="6" spans="1:3" ht="15">
      <c r="A6" s="121">
        <v>42339</v>
      </c>
      <c r="B6" s="118">
        <v>9.67</v>
      </c>
      <c r="C6" s="118">
        <v>11.47</v>
      </c>
    </row>
    <row r="7" spans="1:3" ht="15">
      <c r="A7" s="122">
        <v>42370</v>
      </c>
      <c r="B7" s="119">
        <v>9.82</v>
      </c>
      <c r="C7" s="119">
        <v>11.77</v>
      </c>
    </row>
    <row r="8" spans="1:3" ht="15">
      <c r="A8" s="121">
        <v>42401</v>
      </c>
      <c r="B8" s="118">
        <v>9.95</v>
      </c>
      <c r="C8" s="118">
        <v>11.7</v>
      </c>
    </row>
    <row r="9" spans="1:3" ht="15">
      <c r="A9" s="122">
        <v>42430</v>
      </c>
      <c r="B9" s="119">
        <v>8.79</v>
      </c>
      <c r="C9" s="119">
        <v>9.79</v>
      </c>
    </row>
    <row r="10" spans="1:3" ht="15">
      <c r="A10" s="121">
        <v>42461</v>
      </c>
      <c r="B10" s="118">
        <v>8.34</v>
      </c>
      <c r="C10" s="118">
        <v>9.58</v>
      </c>
    </row>
    <row r="11" spans="1:3" ht="15">
      <c r="A11" s="122">
        <v>42491</v>
      </c>
      <c r="B11" s="119">
        <v>8.56</v>
      </c>
      <c r="C11" s="119">
        <v>9.13</v>
      </c>
    </row>
    <row r="12" spans="1:3" ht="15">
      <c r="A12" s="121">
        <v>42522</v>
      </c>
      <c r="B12" s="118">
        <v>7.55</v>
      </c>
      <c r="C12" s="118">
        <v>8.59</v>
      </c>
    </row>
    <row r="13" spans="1:3" ht="15">
      <c r="A13" s="122">
        <v>42552</v>
      </c>
      <c r="B13" s="119">
        <v>7.71</v>
      </c>
      <c r="C13" s="119">
        <v>8.69</v>
      </c>
    </row>
    <row r="14" spans="1:3" ht="15">
      <c r="A14" s="121">
        <v>42583</v>
      </c>
      <c r="B14" s="118">
        <v>8.15</v>
      </c>
      <c r="C14" s="118">
        <v>8.6</v>
      </c>
    </row>
    <row r="15" spans="1:3" ht="15">
      <c r="A15" s="122">
        <v>42614</v>
      </c>
      <c r="B15" s="119">
        <v>7.05</v>
      </c>
      <c r="C15" s="119">
        <v>7.28</v>
      </c>
    </row>
    <row r="16" spans="1:3" ht="15">
      <c r="A16" s="121">
        <v>42644</v>
      </c>
      <c r="B16" s="118">
        <v>6.12</v>
      </c>
      <c r="C16" s="118">
        <v>5.57</v>
      </c>
    </row>
    <row r="17" spans="1:3" ht="15">
      <c r="A17" s="122">
        <v>42675</v>
      </c>
      <c r="B17" s="119">
        <v>5.72</v>
      </c>
      <c r="C17" s="119">
        <v>5.13</v>
      </c>
    </row>
    <row r="18" spans="1:3" ht="15">
      <c r="A18" s="121">
        <v>42705</v>
      </c>
      <c r="B18" s="118">
        <v>5.62</v>
      </c>
      <c r="C18" s="118">
        <v>5.16</v>
      </c>
    </row>
    <row r="19" spans="1:3" ht="15">
      <c r="A19" s="122">
        <v>42736</v>
      </c>
      <c r="B19" s="119">
        <v>5.41</v>
      </c>
      <c r="C19" s="119">
        <v>5.18</v>
      </c>
    </row>
    <row r="20" spans="1:3" ht="15">
      <c r="A20" s="121">
        <v>42767</v>
      </c>
      <c r="B20" s="118">
        <v>4.65</v>
      </c>
      <c r="C20" s="118">
        <v>4.73</v>
      </c>
    </row>
    <row r="21" spans="1:3" ht="15">
      <c r="A21" s="122">
        <v>42795</v>
      </c>
      <c r="B21" s="119">
        <v>4.51</v>
      </c>
      <c r="C21" s="119">
        <v>4.86</v>
      </c>
    </row>
    <row r="22" spans="1:3" ht="15">
      <c r="A22" s="121">
        <v>42826</v>
      </c>
      <c r="B22" s="118">
        <v>4.62</v>
      </c>
      <c r="C22" s="118">
        <v>4.74</v>
      </c>
    </row>
    <row r="23" spans="1:3" ht="15">
      <c r="A23" s="122">
        <v>42856</v>
      </c>
      <c r="B23" s="119">
        <v>4.4</v>
      </c>
      <c r="C23" s="119">
        <v>4.51</v>
      </c>
    </row>
    <row r="24" spans="1:3" ht="15">
      <c r="A24" s="121">
        <v>42887</v>
      </c>
      <c r="B24" s="118">
        <v>4.05</v>
      </c>
      <c r="C24" s="118">
        <v>4.01</v>
      </c>
    </row>
    <row r="25" spans="1:3" ht="15">
      <c r="A25" s="122">
        <v>42917</v>
      </c>
      <c r="B25" s="119">
        <v>3.79</v>
      </c>
      <c r="C25" s="119">
        <v>3.61</v>
      </c>
    </row>
    <row r="26" spans="1:3" ht="15">
      <c r="A26" s="121">
        <v>42948</v>
      </c>
      <c r="B26" s="118">
        <v>3.99</v>
      </c>
      <c r="C26" s="118">
        <v>3.74</v>
      </c>
    </row>
    <row r="27" spans="1:3" ht="15">
      <c r="A27" s="122">
        <v>42979</v>
      </c>
      <c r="B27" s="119">
        <v>3.99</v>
      </c>
      <c r="C27" s="119">
        <v>3.4</v>
      </c>
    </row>
    <row r="28" spans="1:3" ht="15">
      <c r="A28" s="121">
        <v>43009</v>
      </c>
      <c r="B28" s="118">
        <v>4.12</v>
      </c>
      <c r="C28" s="118">
        <v>3.58</v>
      </c>
    </row>
    <row r="29" spans="1:3" ht="15">
      <c r="A29" s="122">
        <v>43040</v>
      </c>
      <c r="B29" s="119">
        <v>4.31</v>
      </c>
      <c r="C29" s="119">
        <v>3.81</v>
      </c>
    </row>
    <row r="30" spans="1:3" ht="15">
      <c r="A30" s="121">
        <v>43070</v>
      </c>
      <c r="B30" s="118">
        <v>3.76</v>
      </c>
      <c r="C30" s="118">
        <v>3.09</v>
      </c>
    </row>
    <row r="31" spans="1:3" ht="15">
      <c r="A31" s="122">
        <v>43101</v>
      </c>
      <c r="B31" s="119">
        <v>2.87</v>
      </c>
      <c r="C31" s="119">
        <v>1.84</v>
      </c>
    </row>
    <row r="32" spans="1:3" ht="15">
      <c r="A32" s="121">
        <v>43132</v>
      </c>
      <c r="B32" s="118">
        <v>3.1</v>
      </c>
      <c r="C32" s="118">
        <v>1.63</v>
      </c>
    </row>
    <row r="33" spans="1:3" ht="15">
      <c r="A33" s="122">
        <v>43160</v>
      </c>
      <c r="B33" s="119">
        <v>3.13</v>
      </c>
      <c r="C33" s="119">
        <v>1.55</v>
      </c>
    </row>
    <row r="34" spans="1:3" ht="15">
      <c r="A34" s="121">
        <v>43191</v>
      </c>
      <c r="B34" s="118">
        <v>2.99</v>
      </c>
      <c r="C34" s="118">
        <v>1.65</v>
      </c>
    </row>
    <row r="35" spans="1:3" ht="15">
      <c r="A35" s="122">
        <v>43221</v>
      </c>
      <c r="B35" s="119">
        <v>2.9</v>
      </c>
      <c r="C35" s="119">
        <v>1.61</v>
      </c>
    </row>
    <row r="36" spans="1:3" ht="15">
      <c r="A36" s="121">
        <v>43252</v>
      </c>
      <c r="B36" s="118">
        <v>4.36</v>
      </c>
      <c r="C36" s="118">
        <v>3.29</v>
      </c>
    </row>
    <row r="37" spans="1:3" ht="15">
      <c r="A37" s="122">
        <v>43282</v>
      </c>
      <c r="B37" s="119">
        <v>4.68</v>
      </c>
      <c r="C37" s="119">
        <v>3.41</v>
      </c>
    </row>
    <row r="38" spans="1:3" ht="15">
      <c r="A38" s="121">
        <v>43313</v>
      </c>
      <c r="B38" s="118">
        <v>3.47</v>
      </c>
      <c r="C38" s="118">
        <v>2.82</v>
      </c>
    </row>
    <row r="39" spans="1:3" ht="15">
      <c r="A39" s="122">
        <v>43344</v>
      </c>
      <c r="B39" s="119">
        <v>4.33</v>
      </c>
      <c r="C39" s="119">
        <v>3.54</v>
      </c>
    </row>
    <row r="40" spans="1:3" ht="15">
      <c r="A40" s="121">
        <v>43374</v>
      </c>
      <c r="B40" s="118">
        <v>4.26</v>
      </c>
      <c r="C40" s="118">
        <v>3.53</v>
      </c>
    </row>
    <row r="41" spans="1:3" ht="15">
      <c r="A41" s="122">
        <v>43405</v>
      </c>
      <c r="B41" s="119">
        <v>3.34</v>
      </c>
      <c r="C41" s="119">
        <v>2.36</v>
      </c>
    </row>
    <row r="42" spans="1:3" ht="15">
      <c r="A42" s="121">
        <v>43435</v>
      </c>
      <c r="B42" s="118">
        <v>3.06</v>
      </c>
      <c r="C42" s="118">
        <v>2.24</v>
      </c>
    </row>
    <row r="43" spans="1:3" ht="15">
      <c r="A43" s="122">
        <v>43466</v>
      </c>
      <c r="B43" s="119">
        <v>3.27</v>
      </c>
      <c r="C43" s="119">
        <v>2.51</v>
      </c>
    </row>
    <row r="44" spans="1:3" ht="15">
      <c r="A44" s="121">
        <v>43497</v>
      </c>
      <c r="B44" s="118">
        <v>2.89</v>
      </c>
      <c r="C44" s="118">
        <v>2.54</v>
      </c>
    </row>
    <row r="45" spans="1:3" ht="15">
      <c r="A45" s="122">
        <v>43525</v>
      </c>
      <c r="B45" s="119">
        <v>3.83</v>
      </c>
      <c r="C45" s="119">
        <v>3.1</v>
      </c>
    </row>
    <row r="46" spans="1:3" ht="15">
      <c r="A46" s="121">
        <v>43556</v>
      </c>
      <c r="B46" s="118">
        <v>4.21</v>
      </c>
      <c r="C46" s="118">
        <v>3.4</v>
      </c>
    </row>
    <row r="47" spans="1:3" ht="15">
      <c r="A47" s="122">
        <v>43586</v>
      </c>
      <c r="B47" s="119">
        <v>4</v>
      </c>
      <c r="C47" s="119">
        <v>3.35</v>
      </c>
    </row>
    <row r="48" spans="1:3" ht="15">
      <c r="A48" s="121">
        <v>43617</v>
      </c>
      <c r="B48" s="118">
        <v>2.91</v>
      </c>
      <c r="C48" s="118">
        <v>1.93</v>
      </c>
    </row>
    <row r="49" spans="1:3" ht="15">
      <c r="A49" s="122">
        <v>43647</v>
      </c>
      <c r="B49" s="119">
        <v>2.54</v>
      </c>
      <c r="C49" s="119">
        <v>1.77</v>
      </c>
    </row>
    <row r="50" spans="1:3" ht="15">
      <c r="A50" s="121">
        <v>43678</v>
      </c>
      <c r="B50" s="118">
        <v>3.36</v>
      </c>
      <c r="C50" s="118">
        <v>2.51</v>
      </c>
    </row>
    <row r="51" spans="1:3" ht="15">
      <c r="A51" s="122">
        <v>43709</v>
      </c>
      <c r="B51" s="119">
        <v>2.11</v>
      </c>
      <c r="C51" s="119">
        <v>1.84</v>
      </c>
    </row>
    <row r="52" spans="1:3" ht="15">
      <c r="A52" s="121">
        <v>43739</v>
      </c>
      <c r="B52" s="118">
        <v>1.6</v>
      </c>
      <c r="C52" s="118">
        <v>1.17</v>
      </c>
    </row>
    <row r="53" spans="1:3" ht="15">
      <c r="A53" s="122">
        <v>43770</v>
      </c>
      <c r="B53" s="119">
        <v>2.43</v>
      </c>
      <c r="C53" s="119">
        <v>2.17</v>
      </c>
    </row>
    <row r="54" spans="1:3" ht="15">
      <c r="A54" s="121">
        <v>43800</v>
      </c>
      <c r="B54" s="118">
        <v>3.76</v>
      </c>
      <c r="C54" s="118">
        <v>3.52</v>
      </c>
    </row>
    <row r="55" spans="1:3" ht="15">
      <c r="A55" s="122">
        <v>43831</v>
      </c>
      <c r="B55" s="119">
        <v>3.57</v>
      </c>
      <c r="C55" s="119">
        <v>3.37</v>
      </c>
    </row>
    <row r="56" spans="1:3" ht="15">
      <c r="A56" s="121">
        <v>43862</v>
      </c>
      <c r="B56" s="118">
        <v>4.12</v>
      </c>
      <c r="C56" s="118">
        <v>3.56</v>
      </c>
    </row>
    <row r="57" spans="1:3" ht="15">
      <c r="A57" s="122">
        <v>43891</v>
      </c>
      <c r="B57" s="119">
        <v>2.93</v>
      </c>
      <c r="C57" s="119">
        <v>2.63</v>
      </c>
    </row>
    <row r="58" spans="1:3" ht="15">
      <c r="A58" s="121">
        <v>43922</v>
      </c>
      <c r="B58" s="118">
        <v>1.55</v>
      </c>
      <c r="C58" s="118">
        <v>1.25</v>
      </c>
    </row>
    <row r="59" spans="1:3" ht="15">
      <c r="A59" s="122">
        <v>43952</v>
      </c>
      <c r="B59" s="119">
        <v>1.32</v>
      </c>
      <c r="C59" s="119">
        <v>0.84</v>
      </c>
    </row>
    <row r="60" spans="1:3" ht="15">
      <c r="A60" s="121">
        <v>43983</v>
      </c>
      <c r="B60" s="118">
        <v>1.64</v>
      </c>
      <c r="C60" s="118">
        <v>1.43</v>
      </c>
    </row>
    <row r="61" spans="1:3" ht="15">
      <c r="A61" s="122">
        <v>44013</v>
      </c>
      <c r="B61" s="119">
        <v>1.76</v>
      </c>
      <c r="C61" s="119">
        <v>1.8</v>
      </c>
    </row>
    <row r="62" spans="1:3" ht="15">
      <c r="A62" s="121">
        <v>44044</v>
      </c>
      <c r="B62" s="118">
        <v>2.27</v>
      </c>
      <c r="C62" s="118">
        <v>2.19</v>
      </c>
    </row>
    <row r="63" spans="1:3" ht="15">
      <c r="A63" s="122">
        <v>44075</v>
      </c>
      <c r="B63" s="119">
        <v>2.81</v>
      </c>
      <c r="C63" s="119">
        <v>2.91</v>
      </c>
    </row>
    <row r="64" spans="1:3" ht="15">
      <c r="A64" s="121">
        <v>44105</v>
      </c>
      <c r="B64" s="118">
        <v>3.95</v>
      </c>
      <c r="C64" s="118">
        <v>4.28</v>
      </c>
    </row>
    <row r="65" spans="1:3" ht="15">
      <c r="A65" s="122">
        <v>44136</v>
      </c>
      <c r="B65" s="119">
        <v>3.92</v>
      </c>
      <c r="C65" s="119">
        <v>4.38</v>
      </c>
    </row>
    <row r="66" spans="1:3" ht="15">
      <c r="A66" s="121">
        <v>44166</v>
      </c>
      <c r="B66" s="118">
        <v>3.4</v>
      </c>
      <c r="C66" s="118">
        <v>4.22</v>
      </c>
    </row>
    <row r="67" spans="1:3" ht="15">
      <c r="A67" s="122">
        <v>44197</v>
      </c>
      <c r="B67" s="119">
        <v>3.58</v>
      </c>
      <c r="C67" s="119">
        <v>4.36</v>
      </c>
    </row>
    <row r="68" spans="1:3" ht="15">
      <c r="A68" s="121">
        <v>44228</v>
      </c>
      <c r="B68" s="118">
        <v>4.45</v>
      </c>
      <c r="C68" s="118">
        <v>5.36</v>
      </c>
    </row>
    <row r="69" spans="1:3" ht="15">
      <c r="A69" s="122">
        <v>44256</v>
      </c>
      <c r="B69" s="119">
        <v>6.19</v>
      </c>
      <c r="C69" s="119">
        <v>7</v>
      </c>
    </row>
    <row r="70" spans="1:3" ht="15">
      <c r="A70" s="121">
        <v>44287</v>
      </c>
      <c r="B70" s="118">
        <v>6.86</v>
      </c>
      <c r="C70" s="118">
        <v>7.85</v>
      </c>
    </row>
    <row r="71" spans="1:3" ht="15">
      <c r="A71" s="122">
        <v>44317</v>
      </c>
      <c r="B71" s="119">
        <v>7.44</v>
      </c>
      <c r="C71" s="119">
        <v>8.6</v>
      </c>
    </row>
    <row r="72" spans="1:3" ht="15">
      <c r="A72" s="121">
        <v>44348</v>
      </c>
      <c r="B72" s="118">
        <v>7.13</v>
      </c>
      <c r="C72" s="118">
        <v>8.07</v>
      </c>
    </row>
    <row r="73" spans="1:3" ht="15">
      <c r="A73" s="122">
        <v>44378</v>
      </c>
      <c r="B73" s="119">
        <v>7.73</v>
      </c>
      <c r="C73" s="119">
        <v>8.79</v>
      </c>
    </row>
    <row r="74" spans="1:3" ht="15">
      <c r="A74" s="121">
        <v>44409</v>
      </c>
      <c r="B74" s="118">
        <v>8.61</v>
      </c>
      <c r="C74" s="118">
        <v>9.75</v>
      </c>
    </row>
    <row r="75" spans="1:3" ht="15">
      <c r="A75" s="122">
        <v>44440</v>
      </c>
      <c r="B75" s="119">
        <v>9.06</v>
      </c>
      <c r="C75" s="119">
        <v>10.08</v>
      </c>
    </row>
    <row r="76" spans="1:3" ht="15">
      <c r="A76" s="121">
        <v>44470</v>
      </c>
      <c r="B76" s="118">
        <v>9.3</v>
      </c>
      <c r="C76" s="118">
        <v>10.05</v>
      </c>
    </row>
    <row r="77" spans="1:3" ht="15">
      <c r="A77" s="122">
        <v>44501</v>
      </c>
      <c r="B77" s="119">
        <v>10.06</v>
      </c>
      <c r="C77" s="119">
        <v>10.61</v>
      </c>
    </row>
    <row r="78" spans="1:3" ht="15">
      <c r="A78" s="121">
        <v>44531</v>
      </c>
      <c r="B78" s="118">
        <v>9.34</v>
      </c>
      <c r="C78" s="118">
        <v>9.83</v>
      </c>
    </row>
    <row r="79" spans="1:3" ht="15">
      <c r="A79" s="122">
        <v>44562</v>
      </c>
      <c r="B79" s="119">
        <v>9.83</v>
      </c>
      <c r="C79" s="119">
        <v>10.45</v>
      </c>
    </row>
    <row r="80" spans="1:3" ht="15">
      <c r="A80" s="121">
        <v>44593</v>
      </c>
      <c r="B80" s="118">
        <v>9.55</v>
      </c>
      <c r="C80" s="118">
        <v>10.17</v>
      </c>
    </row>
    <row r="81" spans="1:3" ht="15">
      <c r="A81" s="122">
        <v>44621</v>
      </c>
      <c r="B81" s="119">
        <v>9.53</v>
      </c>
      <c r="C81" s="119">
        <v>10.26</v>
      </c>
    </row>
    <row r="82" spans="1:3" ht="15">
      <c r="A82" s="121">
        <v>44652</v>
      </c>
      <c r="B82" s="118">
        <v>10.8</v>
      </c>
      <c r="C82" s="118">
        <v>11.52</v>
      </c>
    </row>
    <row r="83" spans="1:3" ht="15">
      <c r="A83" s="122">
        <v>44682</v>
      </c>
      <c r="B83" s="119">
        <v>10.85</v>
      </c>
      <c r="C83" s="119">
        <v>11.06</v>
      </c>
    </row>
    <row r="84" spans="1:3" ht="15">
      <c r="A84" s="121">
        <v>44713</v>
      </c>
      <c r="B84" s="118">
        <v>11.57</v>
      </c>
      <c r="C84" s="118">
        <v>11.54</v>
      </c>
    </row>
    <row r="85" spans="1:3" ht="15">
      <c r="A85" s="122">
        <v>44743</v>
      </c>
      <c r="B85" s="119">
        <v>9.49</v>
      </c>
      <c r="C85" s="119">
        <v>9.05</v>
      </c>
    </row>
    <row r="86" spans="1:3" ht="15">
      <c r="A86" s="121">
        <v>44774</v>
      </c>
      <c r="B86" s="118">
        <v>7.75</v>
      </c>
      <c r="C86" s="118">
        <v>7.08</v>
      </c>
    </row>
    <row r="87" spans="1:3" ht="15">
      <c r="A87" s="302" t="s">
        <v>155</v>
      </c>
      <c r="B87" s="304"/>
      <c r="C87" s="304"/>
    </row>
  </sheetData>
  <sheetProtection/>
  <mergeCells count="3">
    <mergeCell ref="A1:C1"/>
    <mergeCell ref="B2:C2"/>
    <mergeCell ref="A2:A3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44.8515625" style="36" bestFit="1" customWidth="1"/>
    <col min="2" max="2" width="21.421875" style="36" customWidth="1"/>
    <col min="3" max="3" width="21.28125" style="36" customWidth="1"/>
    <col min="4" max="16384" width="9.140625" style="36" customWidth="1"/>
  </cols>
  <sheetData>
    <row r="1" spans="1:7" ht="15">
      <c r="A1" s="347" t="s">
        <v>406</v>
      </c>
      <c r="B1" s="347"/>
      <c r="C1" s="348"/>
      <c r="D1" s="54"/>
      <c r="E1" s="14"/>
      <c r="F1" s="14"/>
      <c r="G1" s="14"/>
    </row>
    <row r="2" spans="1:7" ht="15" customHeight="1">
      <c r="A2" s="178" t="s">
        <v>281</v>
      </c>
      <c r="B2" s="176" t="s">
        <v>156</v>
      </c>
      <c r="C2" s="177" t="s">
        <v>157</v>
      </c>
      <c r="D2" s="54"/>
      <c r="E2" s="14"/>
      <c r="F2" s="14"/>
      <c r="G2" s="14"/>
    </row>
    <row r="3" spans="1:7" ht="15">
      <c r="A3" s="81" t="s">
        <v>329</v>
      </c>
      <c r="B3" s="93">
        <v>1.25</v>
      </c>
      <c r="C3" s="101">
        <v>0.11</v>
      </c>
      <c r="D3" s="14"/>
      <c r="E3" s="14"/>
      <c r="F3" s="14"/>
      <c r="G3" s="14"/>
    </row>
    <row r="4" spans="1:7" ht="15">
      <c r="A4" s="95" t="s">
        <v>331</v>
      </c>
      <c r="B4" s="94">
        <v>2.9</v>
      </c>
      <c r="C4" s="113">
        <v>0.08</v>
      </c>
      <c r="D4" s="14"/>
      <c r="E4" s="14"/>
      <c r="F4" s="14"/>
      <c r="G4" s="14"/>
    </row>
    <row r="5" spans="1:7" ht="15">
      <c r="A5" s="96" t="s">
        <v>396</v>
      </c>
      <c r="B5" s="93">
        <v>0.5</v>
      </c>
      <c r="C5" s="61">
        <v>0.06</v>
      </c>
      <c r="D5" s="14"/>
      <c r="E5" s="14"/>
      <c r="F5" s="14"/>
      <c r="G5" s="14"/>
    </row>
    <row r="6" spans="1:7" ht="15">
      <c r="A6" s="95" t="s">
        <v>397</v>
      </c>
      <c r="B6" s="94">
        <v>1</v>
      </c>
      <c r="C6" s="97">
        <v>0.05</v>
      </c>
      <c r="D6" s="14"/>
      <c r="E6" s="14"/>
      <c r="F6" s="14"/>
      <c r="G6" s="14"/>
    </row>
    <row r="7" spans="1:7" ht="15">
      <c r="A7" s="98" t="s">
        <v>398</v>
      </c>
      <c r="B7" s="99">
        <v>3.73</v>
      </c>
      <c r="C7" s="100">
        <v>0.05</v>
      </c>
      <c r="D7" s="14"/>
      <c r="E7" s="14"/>
      <c r="F7" s="14"/>
      <c r="G7" s="14"/>
    </row>
    <row r="8" spans="1:7" ht="15">
      <c r="A8" s="95" t="s">
        <v>399</v>
      </c>
      <c r="B8" s="94">
        <v>-1.29</v>
      </c>
      <c r="C8" s="221">
        <v>-0.02</v>
      </c>
      <c r="D8" s="14"/>
      <c r="E8" s="14"/>
      <c r="F8" s="14"/>
      <c r="G8" s="14"/>
    </row>
    <row r="9" spans="1:7" ht="15">
      <c r="A9" s="96" t="s">
        <v>400</v>
      </c>
      <c r="B9" s="93">
        <v>-0.78</v>
      </c>
      <c r="C9" s="61">
        <v>-0.04</v>
      </c>
      <c r="D9" s="14"/>
      <c r="E9" s="14"/>
      <c r="F9" s="14"/>
      <c r="G9" s="14"/>
    </row>
    <row r="10" spans="1:7" ht="15">
      <c r="A10" s="95" t="s">
        <v>320</v>
      </c>
      <c r="B10" s="94">
        <v>-11.12</v>
      </c>
      <c r="C10" s="97">
        <v>-0.06</v>
      </c>
      <c r="D10" s="14"/>
      <c r="E10" s="14"/>
      <c r="F10" s="14"/>
      <c r="G10" s="14"/>
    </row>
    <row r="11" spans="1:7" ht="15">
      <c r="A11" s="96" t="s">
        <v>401</v>
      </c>
      <c r="B11" s="93">
        <v>-2.54</v>
      </c>
      <c r="C11" s="61">
        <v>-0.08</v>
      </c>
      <c r="D11" s="14"/>
      <c r="E11" s="14"/>
      <c r="F11" s="14"/>
      <c r="G11" s="14"/>
    </row>
    <row r="12" spans="1:7" ht="15">
      <c r="A12" s="95" t="s">
        <v>386</v>
      </c>
      <c r="B12" s="94">
        <v>-8.93</v>
      </c>
      <c r="C12" s="112">
        <v>-0.76</v>
      </c>
      <c r="D12" s="14"/>
      <c r="E12" s="14"/>
      <c r="F12" s="14"/>
      <c r="G12" s="14"/>
    </row>
    <row r="13" spans="1:7" ht="15">
      <c r="A13" s="323" t="s">
        <v>155</v>
      </c>
      <c r="B13" s="323"/>
      <c r="C13" s="14"/>
      <c r="D13" s="14"/>
      <c r="E13" s="14"/>
      <c r="F13" s="14"/>
      <c r="G13" s="14"/>
    </row>
    <row r="14" spans="1:7" ht="15">
      <c r="A14" s="14"/>
      <c r="B14" s="14"/>
      <c r="C14" s="14"/>
      <c r="D14" s="14"/>
      <c r="E14" s="14"/>
      <c r="F14" s="14"/>
      <c r="G14" s="14"/>
    </row>
    <row r="15" spans="1:7" ht="15">
      <c r="A15" s="347" t="s">
        <v>406</v>
      </c>
      <c r="B15" s="347"/>
      <c r="C15" s="348"/>
      <c r="D15" s="14"/>
      <c r="E15" s="14"/>
      <c r="F15" s="14"/>
      <c r="G15" s="14"/>
    </row>
    <row r="16" spans="1:7" ht="14.25" customHeight="1">
      <c r="A16" s="62" t="s">
        <v>158</v>
      </c>
      <c r="B16" s="30" t="s">
        <v>156</v>
      </c>
      <c r="C16" s="31" t="s">
        <v>157</v>
      </c>
      <c r="D16" s="14"/>
      <c r="E16" s="14"/>
      <c r="F16" s="14"/>
      <c r="G16" s="14"/>
    </row>
    <row r="17" spans="1:3" ht="15">
      <c r="A17" s="81" t="s">
        <v>402</v>
      </c>
      <c r="B17" s="93">
        <v>2.41</v>
      </c>
      <c r="C17" s="61">
        <v>0.07</v>
      </c>
    </row>
    <row r="18" spans="1:3" ht="15">
      <c r="A18" s="95" t="s">
        <v>387</v>
      </c>
      <c r="B18" s="94">
        <v>1</v>
      </c>
      <c r="C18" s="97">
        <v>0.05</v>
      </c>
    </row>
    <row r="19" spans="1:3" ht="15">
      <c r="A19" s="96" t="s">
        <v>388</v>
      </c>
      <c r="B19" s="93">
        <v>6.71</v>
      </c>
      <c r="C19" s="61">
        <v>0.04</v>
      </c>
    </row>
    <row r="20" spans="1:3" ht="15">
      <c r="A20" s="95" t="s">
        <v>330</v>
      </c>
      <c r="B20" s="94">
        <v>0.86</v>
      </c>
      <c r="C20" s="97">
        <v>0.04</v>
      </c>
    </row>
    <row r="21" spans="1:3" ht="15">
      <c r="A21" s="98" t="s">
        <v>403</v>
      </c>
      <c r="B21" s="99">
        <v>0.8</v>
      </c>
      <c r="C21" s="100">
        <v>0.03</v>
      </c>
    </row>
    <row r="22" spans="1:3" ht="15">
      <c r="A22" s="95" t="s">
        <v>404</v>
      </c>
      <c r="B22" s="94">
        <v>-2.41</v>
      </c>
      <c r="C22" s="97">
        <v>-0.02</v>
      </c>
    </row>
    <row r="23" spans="1:3" ht="15">
      <c r="A23" s="96" t="s">
        <v>405</v>
      </c>
      <c r="B23" s="93">
        <v>-2.1</v>
      </c>
      <c r="C23" s="61">
        <v>-0.03</v>
      </c>
    </row>
    <row r="24" spans="1:3" ht="15">
      <c r="A24" s="95" t="s">
        <v>342</v>
      </c>
      <c r="B24" s="94">
        <v>-18.97</v>
      </c>
      <c r="C24" s="97">
        <v>-0.04</v>
      </c>
    </row>
    <row r="25" spans="1:3" ht="15">
      <c r="A25" s="96" t="s">
        <v>324</v>
      </c>
      <c r="B25" s="93">
        <v>-6.77</v>
      </c>
      <c r="C25" s="61">
        <v>-0.08</v>
      </c>
    </row>
    <row r="26" spans="1:3" ht="15">
      <c r="A26" s="83" t="s">
        <v>389</v>
      </c>
      <c r="B26" s="94">
        <v>-9.34</v>
      </c>
      <c r="C26" s="112">
        <v>-0.74</v>
      </c>
    </row>
    <row r="27" spans="1:3" ht="15">
      <c r="A27" s="323" t="s">
        <v>155</v>
      </c>
      <c r="B27" s="323"/>
      <c r="C27" s="14"/>
    </row>
    <row r="29" ht="15">
      <c r="I29" s="123"/>
    </row>
  </sheetData>
  <sheetProtection/>
  <mergeCells count="4">
    <mergeCell ref="A27:B27"/>
    <mergeCell ref="A15:C15"/>
    <mergeCell ref="A1:C1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7">
      <selection activeCell="H7" sqref="H7"/>
    </sheetView>
  </sheetViews>
  <sheetFormatPr defaultColWidth="9.140625" defaultRowHeight="15"/>
  <cols>
    <col min="1" max="1" width="44.8515625" style="36" bestFit="1" customWidth="1"/>
    <col min="2" max="2" width="21.421875" style="36" customWidth="1"/>
    <col min="3" max="3" width="21.140625" style="36" customWidth="1"/>
    <col min="4" max="16384" width="9.140625" style="36" customWidth="1"/>
  </cols>
  <sheetData>
    <row r="1" spans="1:4" ht="15">
      <c r="A1" s="362" t="s">
        <v>407</v>
      </c>
      <c r="B1" s="362"/>
      <c r="C1" s="363"/>
      <c r="D1" s="41"/>
    </row>
    <row r="2" spans="1:4" ht="15" customHeight="1">
      <c r="A2" s="103" t="s">
        <v>281</v>
      </c>
      <c r="B2" s="176" t="s">
        <v>156</v>
      </c>
      <c r="C2" s="107" t="s">
        <v>157</v>
      </c>
      <c r="D2" s="41"/>
    </row>
    <row r="3" spans="1:3" ht="15">
      <c r="A3" s="81" t="s">
        <v>331</v>
      </c>
      <c r="B3" s="93">
        <v>3.07</v>
      </c>
      <c r="C3" s="101">
        <v>0.14</v>
      </c>
    </row>
    <row r="4" spans="1:3" ht="15">
      <c r="A4" s="95" t="s">
        <v>329</v>
      </c>
      <c r="B4" s="94">
        <v>0.8</v>
      </c>
      <c r="C4" s="113">
        <v>0.1</v>
      </c>
    </row>
    <row r="5" spans="1:3" ht="15">
      <c r="A5" s="96" t="s">
        <v>318</v>
      </c>
      <c r="B5" s="93">
        <v>0.7</v>
      </c>
      <c r="C5" s="101">
        <v>0.07</v>
      </c>
    </row>
    <row r="6" spans="1:3" ht="15">
      <c r="A6" s="95" t="s">
        <v>413</v>
      </c>
      <c r="B6" s="94">
        <v>3.63</v>
      </c>
      <c r="C6" s="113">
        <v>0.05</v>
      </c>
    </row>
    <row r="7" spans="1:3" ht="15">
      <c r="A7" s="98" t="s">
        <v>414</v>
      </c>
      <c r="B7" s="99">
        <v>3.72</v>
      </c>
      <c r="C7" s="114">
        <v>0.05</v>
      </c>
    </row>
    <row r="8" spans="1:3" ht="15">
      <c r="A8" s="95" t="s">
        <v>415</v>
      </c>
      <c r="B8" s="94">
        <v>-2.41</v>
      </c>
      <c r="C8" s="113">
        <v>-0.04</v>
      </c>
    </row>
    <row r="9" spans="1:3" ht="15">
      <c r="A9" s="81" t="s">
        <v>400</v>
      </c>
      <c r="B9" s="93">
        <v>-0.68</v>
      </c>
      <c r="C9" s="101">
        <v>-0.04</v>
      </c>
    </row>
    <row r="10" spans="1:3" ht="15">
      <c r="A10" s="95" t="s">
        <v>323</v>
      </c>
      <c r="B10" s="94">
        <v>-0.9</v>
      </c>
      <c r="C10" s="113">
        <v>-0.05</v>
      </c>
    </row>
    <row r="11" spans="1:3" ht="15">
      <c r="A11" s="96" t="s">
        <v>320</v>
      </c>
      <c r="B11" s="93">
        <v>-12.31</v>
      </c>
      <c r="C11" s="101">
        <v>-0.07</v>
      </c>
    </row>
    <row r="12" spans="1:3" ht="15">
      <c r="A12" s="83" t="s">
        <v>393</v>
      </c>
      <c r="B12" s="94">
        <v>-9.05</v>
      </c>
      <c r="C12" s="112">
        <v>-0.78</v>
      </c>
    </row>
    <row r="13" spans="1:3" ht="15">
      <c r="A13" s="323" t="s">
        <v>155</v>
      </c>
      <c r="B13" s="323"/>
      <c r="C13" s="14"/>
    </row>
    <row r="15" spans="1:3" ht="15">
      <c r="A15" s="347" t="s">
        <v>407</v>
      </c>
      <c r="B15" s="347"/>
      <c r="C15" s="348"/>
    </row>
    <row r="16" spans="1:3" ht="14.25" customHeight="1">
      <c r="A16" s="62" t="s">
        <v>158</v>
      </c>
      <c r="B16" s="30" t="s">
        <v>156</v>
      </c>
      <c r="C16" s="31" t="s">
        <v>157</v>
      </c>
    </row>
    <row r="17" spans="1:3" ht="15">
      <c r="A17" s="81" t="s">
        <v>390</v>
      </c>
      <c r="B17" s="93">
        <v>6.71</v>
      </c>
      <c r="C17" s="101">
        <v>0.08</v>
      </c>
    </row>
    <row r="18" spans="1:3" ht="15">
      <c r="A18" s="95" t="s">
        <v>391</v>
      </c>
      <c r="B18" s="94">
        <v>0.86</v>
      </c>
      <c r="C18" s="113">
        <v>0.07</v>
      </c>
    </row>
    <row r="19" spans="1:3" ht="15">
      <c r="A19" s="86" t="s">
        <v>408</v>
      </c>
      <c r="B19" s="93">
        <v>1.4</v>
      </c>
      <c r="C19" s="101">
        <v>0.04</v>
      </c>
    </row>
    <row r="20" spans="1:3" ht="15">
      <c r="A20" s="95" t="s">
        <v>409</v>
      </c>
      <c r="B20" s="94">
        <v>3.87</v>
      </c>
      <c r="C20" s="113">
        <v>0.03</v>
      </c>
    </row>
    <row r="21" spans="1:3" ht="15">
      <c r="A21" s="98" t="s">
        <v>410</v>
      </c>
      <c r="B21" s="99">
        <v>4.8</v>
      </c>
      <c r="C21" s="114">
        <v>0.03</v>
      </c>
    </row>
    <row r="22" spans="1:3" ht="15">
      <c r="A22" s="95" t="s">
        <v>405</v>
      </c>
      <c r="B22" s="94">
        <v>-2.1</v>
      </c>
      <c r="C22" s="113">
        <v>-0.03</v>
      </c>
    </row>
    <row r="23" spans="1:3" ht="15">
      <c r="A23" s="96" t="s">
        <v>411</v>
      </c>
      <c r="B23" s="93">
        <v>-2.41</v>
      </c>
      <c r="C23" s="101">
        <v>-0.04</v>
      </c>
    </row>
    <row r="24" spans="1:3" ht="15">
      <c r="A24" s="95" t="s">
        <v>342</v>
      </c>
      <c r="B24" s="94">
        <v>-18.97</v>
      </c>
      <c r="C24" s="113">
        <v>-0.04</v>
      </c>
    </row>
    <row r="25" spans="1:3" ht="15">
      <c r="A25" s="96" t="s">
        <v>412</v>
      </c>
      <c r="B25" s="93">
        <v>-6.77</v>
      </c>
      <c r="C25" s="101">
        <v>-0.05</v>
      </c>
    </row>
    <row r="26" spans="1:3" ht="15">
      <c r="A26" s="83" t="s">
        <v>389</v>
      </c>
      <c r="B26" s="94">
        <v>-9.34</v>
      </c>
      <c r="C26" s="112">
        <v>-0.75</v>
      </c>
    </row>
    <row r="27" spans="1:3" ht="15">
      <c r="A27" s="323" t="s">
        <v>155</v>
      </c>
      <c r="B27" s="323"/>
      <c r="C27" s="14"/>
    </row>
  </sheetData>
  <sheetProtection/>
  <mergeCells count="4">
    <mergeCell ref="A15:C15"/>
    <mergeCell ref="A27:B27"/>
    <mergeCell ref="A1:C1"/>
    <mergeCell ref="A13:B1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51"/>
  <sheetViews>
    <sheetView zoomScale="85" zoomScaleNormal="85" zoomScalePageLayoutView="0" workbookViewId="0" topLeftCell="A1">
      <selection activeCell="A22" sqref="A22"/>
    </sheetView>
  </sheetViews>
  <sheetFormatPr defaultColWidth="9.140625" defaultRowHeight="15"/>
  <cols>
    <col min="1" max="1" width="98.7109375" style="123" bestFit="1" customWidth="1"/>
    <col min="2" max="5" width="24.7109375" style="123" customWidth="1"/>
    <col min="6" max="6" width="18.7109375" style="36" bestFit="1" customWidth="1"/>
    <col min="7" max="7" width="17.57421875" style="123" bestFit="1" customWidth="1"/>
    <col min="8" max="16384" width="9.140625" style="123" customWidth="1"/>
  </cols>
  <sheetData>
    <row r="1" spans="1:5" ht="15">
      <c r="A1" s="277" t="s">
        <v>344</v>
      </c>
      <c r="B1" s="278"/>
      <c r="C1" s="278"/>
      <c r="D1" s="278"/>
      <c r="E1" s="278"/>
    </row>
    <row r="2" spans="1:5" ht="30" customHeight="1">
      <c r="A2" s="279" t="s">
        <v>172</v>
      </c>
      <c r="B2" s="364" t="s">
        <v>379</v>
      </c>
      <c r="C2" s="365"/>
      <c r="D2" s="366"/>
      <c r="E2" s="271" t="s">
        <v>206</v>
      </c>
    </row>
    <row r="3" spans="1:5" ht="15" customHeight="1">
      <c r="A3" s="280"/>
      <c r="B3" s="222">
        <v>44593</v>
      </c>
      <c r="C3" s="92">
        <v>44621</v>
      </c>
      <c r="D3" s="92">
        <v>44652</v>
      </c>
      <c r="E3" s="92" t="s">
        <v>378</v>
      </c>
    </row>
    <row r="4" spans="1:5" ht="15">
      <c r="A4" s="126" t="s">
        <v>345</v>
      </c>
      <c r="B4" s="159">
        <v>2532960840.31</v>
      </c>
      <c r="C4" s="159">
        <v>31837615254.03</v>
      </c>
      <c r="D4" s="266">
        <v>29350101263</v>
      </c>
      <c r="E4" s="260">
        <f>(D4/C4)-1</f>
        <v>-0.07813129127864338</v>
      </c>
    </row>
    <row r="5" spans="1:5" ht="15">
      <c r="A5" s="88" t="s">
        <v>346</v>
      </c>
      <c r="B5" s="160">
        <v>1621234880.11</v>
      </c>
      <c r="C5" s="160">
        <v>19892904197.81</v>
      </c>
      <c r="D5" s="265">
        <v>19386076096</v>
      </c>
      <c r="E5" s="263">
        <f aca="true" t="shared" si="0" ref="E5:E40">(D5/C5)-1</f>
        <v>-0.025477833541559858</v>
      </c>
    </row>
    <row r="6" spans="1:5" ht="15">
      <c r="A6" s="283" t="s">
        <v>347</v>
      </c>
      <c r="B6" s="109">
        <v>45883765.44</v>
      </c>
      <c r="C6" s="109">
        <v>1258517163.24</v>
      </c>
      <c r="D6" s="109">
        <v>1404022977</v>
      </c>
      <c r="E6" s="262">
        <f t="shared" si="0"/>
        <v>0.11561686881202426</v>
      </c>
    </row>
    <row r="7" spans="1:5" ht="15">
      <c r="A7" s="283" t="s">
        <v>348</v>
      </c>
      <c r="B7" s="109">
        <v>113550446.45</v>
      </c>
      <c r="C7" s="109">
        <v>1237113076.37</v>
      </c>
      <c r="D7" s="109">
        <v>1370332907</v>
      </c>
      <c r="E7" s="262">
        <f t="shared" si="0"/>
        <v>0.10768605810949827</v>
      </c>
    </row>
    <row r="8" spans="1:5" ht="15">
      <c r="A8" s="283" t="s">
        <v>349</v>
      </c>
      <c r="B8" s="109">
        <v>20499311.62</v>
      </c>
      <c r="C8" s="109">
        <v>273167211.87</v>
      </c>
      <c r="D8" s="267">
        <v>211902181</v>
      </c>
      <c r="E8" s="262">
        <f t="shared" si="0"/>
        <v>-0.2242766635519784</v>
      </c>
    </row>
    <row r="9" spans="1:5" ht="15">
      <c r="A9" s="283" t="s">
        <v>350</v>
      </c>
      <c r="B9" s="109">
        <v>28066656.93</v>
      </c>
      <c r="C9" s="109">
        <v>616395393.27</v>
      </c>
      <c r="D9" s="109">
        <v>581226708</v>
      </c>
      <c r="E9" s="262">
        <f t="shared" si="0"/>
        <v>-0.057055399268039375</v>
      </c>
    </row>
    <row r="10" spans="1:6" ht="15">
      <c r="A10" s="283" t="s">
        <v>351</v>
      </c>
      <c r="B10" s="109">
        <v>892547135.65</v>
      </c>
      <c r="C10" s="109">
        <v>10257341334.1</v>
      </c>
      <c r="D10" s="109">
        <v>9090819152</v>
      </c>
      <c r="E10" s="262">
        <f t="shared" si="0"/>
        <v>-0.11372558873730343</v>
      </c>
      <c r="F10" s="172"/>
    </row>
    <row r="11" spans="1:5" ht="15">
      <c r="A11" s="284" t="s">
        <v>352</v>
      </c>
      <c r="B11" s="158">
        <v>209814350.69</v>
      </c>
      <c r="C11" s="158">
        <v>2342333003.65</v>
      </c>
      <c r="D11" s="158">
        <v>2376419338</v>
      </c>
      <c r="E11" s="262">
        <f t="shared" si="0"/>
        <v>0.014552300760346304</v>
      </c>
    </row>
    <row r="12" spans="1:5" ht="15">
      <c r="A12" s="283" t="s">
        <v>353</v>
      </c>
      <c r="B12" s="109">
        <v>830563.33</v>
      </c>
      <c r="C12" s="109">
        <v>10305215.62</v>
      </c>
      <c r="D12" s="109">
        <v>10524673</v>
      </c>
      <c r="E12" s="262">
        <f t="shared" si="0"/>
        <v>0.02129575819588725</v>
      </c>
    </row>
    <row r="13" spans="1:6" ht="15">
      <c r="A13" s="283" t="s">
        <v>354</v>
      </c>
      <c r="B13" s="109">
        <v>25794451.94</v>
      </c>
      <c r="C13" s="109">
        <v>469931279.17</v>
      </c>
      <c r="D13" s="109">
        <v>492352631</v>
      </c>
      <c r="E13" s="262">
        <f t="shared" si="0"/>
        <v>0.0477119800784509</v>
      </c>
      <c r="F13" s="172"/>
    </row>
    <row r="14" spans="1:7" ht="15">
      <c r="A14" s="283" t="s">
        <v>171</v>
      </c>
      <c r="B14" s="109">
        <v>180060707.88</v>
      </c>
      <c r="C14" s="109">
        <v>2077731856.34</v>
      </c>
      <c r="D14" s="109">
        <v>2246048015</v>
      </c>
      <c r="E14" s="262">
        <f t="shared" si="0"/>
        <v>0.08100956730600228</v>
      </c>
      <c r="F14" s="172"/>
      <c r="G14" s="185"/>
    </row>
    <row r="15" spans="1:5" ht="15">
      <c r="A15" s="88" t="s">
        <v>355</v>
      </c>
      <c r="B15" s="160">
        <v>105926186.72</v>
      </c>
      <c r="C15" s="160">
        <v>2443462675.58</v>
      </c>
      <c r="D15" s="160">
        <v>749830177</v>
      </c>
      <c r="E15" s="261">
        <f t="shared" si="0"/>
        <v>-0.6931280414086889</v>
      </c>
    </row>
    <row r="16" spans="1:5" ht="15">
      <c r="A16" s="282" t="s">
        <v>356</v>
      </c>
      <c r="B16" s="109">
        <v>102696555.55</v>
      </c>
      <c r="C16" s="109">
        <v>929943407.06</v>
      </c>
      <c r="D16" s="109">
        <v>616960940</v>
      </c>
      <c r="E16" s="262">
        <f t="shared" si="0"/>
        <v>-0.3365607677670286</v>
      </c>
    </row>
    <row r="17" spans="1:6" ht="15">
      <c r="A17" s="282" t="s">
        <v>357</v>
      </c>
      <c r="B17" s="109">
        <v>3229631.17</v>
      </c>
      <c r="C17" s="109">
        <v>1513519268.52</v>
      </c>
      <c r="D17" s="109">
        <v>132869237</v>
      </c>
      <c r="E17" s="262">
        <f t="shared" si="0"/>
        <v>-0.9122117307895745</v>
      </c>
      <c r="F17" s="172"/>
    </row>
    <row r="18" spans="1:6" ht="15">
      <c r="A18" s="88" t="s">
        <v>170</v>
      </c>
      <c r="B18" s="161">
        <v>6646.81</v>
      </c>
      <c r="C18" s="161">
        <v>5063</v>
      </c>
      <c r="D18" s="161"/>
      <c r="E18" s="261">
        <f t="shared" si="0"/>
        <v>-1</v>
      </c>
      <c r="F18" s="172"/>
    </row>
    <row r="19" spans="1:6" ht="15">
      <c r="A19" s="88" t="s">
        <v>169</v>
      </c>
      <c r="B19" s="161">
        <v>354349.74</v>
      </c>
      <c r="C19" s="161">
        <v>3661777.3</v>
      </c>
      <c r="D19" s="161">
        <v>4760220</v>
      </c>
      <c r="E19" s="261">
        <f t="shared" si="0"/>
        <v>0.29997528795647965</v>
      </c>
      <c r="F19" s="172"/>
    </row>
    <row r="20" spans="1:5" ht="15">
      <c r="A20" s="88" t="s">
        <v>358</v>
      </c>
      <c r="B20" s="160">
        <v>42811855.66</v>
      </c>
      <c r="C20" s="160">
        <v>586834920.05</v>
      </c>
      <c r="D20" s="160">
        <v>717821910</v>
      </c>
      <c r="E20" s="261">
        <f t="shared" si="0"/>
        <v>0.22320926290282728</v>
      </c>
    </row>
    <row r="21" spans="1:5" ht="15">
      <c r="A21" s="88" t="s">
        <v>168</v>
      </c>
      <c r="B21" s="160">
        <v>532527864.6</v>
      </c>
      <c r="C21" s="160">
        <v>5922683850.35</v>
      </c>
      <c r="D21" s="160">
        <v>5259066379</v>
      </c>
      <c r="E21" s="261">
        <f t="shared" si="0"/>
        <v>-0.11204674909513934</v>
      </c>
    </row>
    <row r="22" spans="1:6" ht="15">
      <c r="A22" s="283" t="s">
        <v>359</v>
      </c>
      <c r="B22" s="109">
        <v>86528230.32</v>
      </c>
      <c r="C22" s="109">
        <v>935371706.54</v>
      </c>
      <c r="D22" s="109">
        <v>910746034</v>
      </c>
      <c r="E22" s="262">
        <f t="shared" si="0"/>
        <v>-0.026327151407104177</v>
      </c>
      <c r="F22" s="172"/>
    </row>
    <row r="23" spans="1:6" ht="15">
      <c r="A23" s="283" t="s">
        <v>360</v>
      </c>
      <c r="B23" s="109">
        <v>22912265.72</v>
      </c>
      <c r="C23" s="109">
        <v>267481267.53</v>
      </c>
      <c r="D23" s="109">
        <v>241722327</v>
      </c>
      <c r="E23" s="262">
        <f t="shared" si="0"/>
        <v>-0.09630184860370061</v>
      </c>
      <c r="F23" s="172"/>
    </row>
    <row r="24" spans="1:6" ht="15">
      <c r="A24" s="283" t="s">
        <v>361</v>
      </c>
      <c r="B24" s="109">
        <v>59542.46</v>
      </c>
      <c r="C24" s="109">
        <v>1045288.4</v>
      </c>
      <c r="D24" s="109">
        <v>296229</v>
      </c>
      <c r="E24" s="262">
        <f t="shared" si="0"/>
        <v>-0.7166054841898178</v>
      </c>
      <c r="F24" s="172"/>
    </row>
    <row r="25" spans="1:5" ht="15">
      <c r="A25" s="283" t="s">
        <v>362</v>
      </c>
      <c r="B25" s="109">
        <v>1670109.39</v>
      </c>
      <c r="C25" s="109">
        <v>3340218.78</v>
      </c>
      <c r="D25" s="109">
        <v>12579891</v>
      </c>
      <c r="E25" s="262">
        <f t="shared" si="0"/>
        <v>2.7661877345650994</v>
      </c>
    </row>
    <row r="26" spans="1:5" ht="15">
      <c r="A26" s="283" t="s">
        <v>363</v>
      </c>
      <c r="B26" s="109">
        <v>763772.24</v>
      </c>
      <c r="C26" s="124">
        <v>7579648.99</v>
      </c>
      <c r="D26" s="124">
        <v>7074136</v>
      </c>
      <c r="E26" s="268">
        <v>0</v>
      </c>
    </row>
    <row r="27" spans="1:5" ht="15">
      <c r="A27" s="282" t="s">
        <v>167</v>
      </c>
      <c r="B27" s="109">
        <v>260052762.06</v>
      </c>
      <c r="C27" s="109">
        <v>2646031952.59</v>
      </c>
      <c r="D27" s="109">
        <v>2345339810</v>
      </c>
      <c r="E27" s="262">
        <f t="shared" si="0"/>
        <v>-0.11363889324755716</v>
      </c>
    </row>
    <row r="28" spans="1:5" ht="15">
      <c r="A28" s="283" t="s">
        <v>364</v>
      </c>
      <c r="B28" s="109">
        <v>160541182.41</v>
      </c>
      <c r="C28" s="109">
        <v>2061833767.52</v>
      </c>
      <c r="D28" s="109">
        <v>1741307952</v>
      </c>
      <c r="E28" s="262">
        <f t="shared" si="0"/>
        <v>-0.1554566719049968</v>
      </c>
    </row>
    <row r="29" spans="1:6" ht="15">
      <c r="A29" s="283" t="s">
        <v>166</v>
      </c>
      <c r="B29" s="109">
        <v>50044995.6</v>
      </c>
      <c r="C29" s="109">
        <v>910329329.79</v>
      </c>
      <c r="D29" s="109">
        <v>986493403</v>
      </c>
      <c r="E29" s="262">
        <f t="shared" si="0"/>
        <v>0.08366650476654414</v>
      </c>
      <c r="F29" s="172"/>
    </row>
    <row r="30" spans="1:5" ht="15">
      <c r="A30" s="88" t="s">
        <v>365</v>
      </c>
      <c r="B30" s="160">
        <v>502852767.2</v>
      </c>
      <c r="C30" s="160">
        <v>5280565524.35</v>
      </c>
      <c r="D30" s="160">
        <v>5105831533</v>
      </c>
      <c r="E30" s="261">
        <f t="shared" si="0"/>
        <v>-0.03309001479941087</v>
      </c>
    </row>
    <row r="31" spans="1:6" ht="15">
      <c r="A31" s="283" t="s">
        <v>366</v>
      </c>
      <c r="B31" s="109">
        <v>152620990.22</v>
      </c>
      <c r="C31" s="109">
        <v>1849132799.88</v>
      </c>
      <c r="D31" s="109">
        <v>1990678758</v>
      </c>
      <c r="E31" s="262">
        <v>0</v>
      </c>
      <c r="F31" s="172"/>
    </row>
    <row r="32" spans="1:6" ht="15">
      <c r="A32" s="283" t="s">
        <v>367</v>
      </c>
      <c r="B32" s="109">
        <v>19022299.5</v>
      </c>
      <c r="C32" s="109">
        <v>229715225.07</v>
      </c>
      <c r="D32" s="109">
        <v>267127611</v>
      </c>
      <c r="E32" s="262">
        <f t="shared" si="0"/>
        <v>0.1628641981331429</v>
      </c>
      <c r="F32" s="172"/>
    </row>
    <row r="33" spans="1:5" ht="15">
      <c r="A33" s="283" t="s">
        <v>368</v>
      </c>
      <c r="B33" s="109">
        <v>71156715.42</v>
      </c>
      <c r="C33" s="124">
        <v>555685546.81</v>
      </c>
      <c r="D33" s="124">
        <v>502685354</v>
      </c>
      <c r="E33" s="268">
        <f t="shared" si="0"/>
        <v>-0.09537803010039736</v>
      </c>
    </row>
    <row r="34" spans="1:5" ht="15">
      <c r="A34" s="283" t="s">
        <v>369</v>
      </c>
      <c r="B34" s="109">
        <v>260052762.06</v>
      </c>
      <c r="C34" s="109">
        <v>2646031952.59</v>
      </c>
      <c r="D34" s="109">
        <v>2345339810</v>
      </c>
      <c r="E34" s="262">
        <v>0</v>
      </c>
    </row>
    <row r="35" spans="1:6" ht="15">
      <c r="A35" s="88" t="s">
        <v>370</v>
      </c>
      <c r="B35" s="160">
        <v>167134186.77</v>
      </c>
      <c r="C35" s="160">
        <v>2267123907.62</v>
      </c>
      <c r="D35" s="160">
        <v>2271572610</v>
      </c>
      <c r="E35" s="261">
        <f t="shared" si="0"/>
        <v>0.0019622669784600255</v>
      </c>
      <c r="F35" s="172"/>
    </row>
    <row r="36" spans="1:5" ht="15">
      <c r="A36" s="283" t="s">
        <v>371</v>
      </c>
      <c r="B36" s="109">
        <v>1287313271.29</v>
      </c>
      <c r="C36" s="109">
        <v>15916218655.1</v>
      </c>
      <c r="D36" s="109">
        <v>16281254219</v>
      </c>
      <c r="E36" s="262">
        <f t="shared" si="0"/>
        <v>0.022934817107644667</v>
      </c>
    </row>
    <row r="37" spans="1:5" ht="15">
      <c r="A37" s="283" t="s">
        <v>372</v>
      </c>
      <c r="B37" s="109">
        <v>1120179084.52</v>
      </c>
      <c r="C37" s="109">
        <v>13649094747.48</v>
      </c>
      <c r="D37" s="109">
        <v>14009681609</v>
      </c>
      <c r="E37" s="262">
        <f t="shared" si="0"/>
        <v>0.026418371928041307</v>
      </c>
    </row>
    <row r="38" spans="1:5" ht="15">
      <c r="A38" s="88" t="s">
        <v>373</v>
      </c>
      <c r="B38" s="160">
        <v>2197242259.88</v>
      </c>
      <c r="C38" s="160">
        <v>28824173637.3</v>
      </c>
      <c r="D38" s="160">
        <v>26515842340</v>
      </c>
      <c r="E38" s="261">
        <f t="shared" si="0"/>
        <v>-0.08008317346218374</v>
      </c>
    </row>
    <row r="39" spans="1:6" ht="15">
      <c r="A39" s="283" t="s">
        <v>374</v>
      </c>
      <c r="B39" s="109">
        <v>3206568.7</v>
      </c>
      <c r="C39" s="109">
        <v>55943093.16</v>
      </c>
      <c r="D39" s="109">
        <v>16281658</v>
      </c>
      <c r="E39" s="262">
        <f t="shared" si="0"/>
        <v>-0.7089603545260956</v>
      </c>
      <c r="F39" s="172"/>
    </row>
    <row r="40" spans="1:7" ht="15">
      <c r="A40" s="78" t="s">
        <v>375</v>
      </c>
      <c r="B40" s="110">
        <v>2194035691.18</v>
      </c>
      <c r="C40" s="110">
        <v>28768230544.14</v>
      </c>
      <c r="D40" s="110">
        <v>26499560682</v>
      </c>
      <c r="E40" s="259">
        <f t="shared" si="0"/>
        <v>-0.07886025032575805</v>
      </c>
      <c r="F40" s="172"/>
      <c r="G40" s="185"/>
    </row>
    <row r="41" spans="1:5" ht="15">
      <c r="A41" s="283" t="s">
        <v>376</v>
      </c>
      <c r="B41" s="285" t="s">
        <v>159</v>
      </c>
      <c r="C41" s="285" t="s">
        <v>159</v>
      </c>
      <c r="D41" s="285" t="s">
        <v>159</v>
      </c>
      <c r="E41" s="281"/>
    </row>
    <row r="42" spans="1:5" ht="24" customHeight="1">
      <c r="A42" s="78" t="s">
        <v>377</v>
      </c>
      <c r="B42" s="110">
        <v>2194035691.18</v>
      </c>
      <c r="C42" s="110">
        <v>28768230544.14</v>
      </c>
      <c r="D42" s="110">
        <v>26499560682</v>
      </c>
      <c r="E42" s="259"/>
    </row>
    <row r="43" ht="15">
      <c r="A43" s="125"/>
    </row>
    <row r="44" ht="15">
      <c r="A44" s="125"/>
    </row>
    <row r="45" ht="15">
      <c r="A45" s="125"/>
    </row>
    <row r="46" ht="15">
      <c r="A46" s="125"/>
    </row>
    <row r="47" ht="15">
      <c r="A47" s="125"/>
    </row>
    <row r="48" ht="15">
      <c r="A48" s="125"/>
    </row>
    <row r="49" ht="15">
      <c r="A49" s="125"/>
    </row>
    <row r="50" ht="15">
      <c r="A50" s="125"/>
    </row>
    <row r="51" ht="15">
      <c r="A51" s="125"/>
    </row>
  </sheetData>
  <sheetProtection/>
  <mergeCells count="1">
    <mergeCell ref="B2:D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8"/>
  <sheetViews>
    <sheetView zoomScale="85" zoomScaleNormal="85" zoomScalePageLayoutView="0" workbookViewId="0" topLeftCell="A1">
      <selection activeCell="K28" sqref="K28"/>
    </sheetView>
  </sheetViews>
  <sheetFormatPr defaultColWidth="9.140625" defaultRowHeight="15"/>
  <cols>
    <col min="1" max="1" width="35.140625" style="36" bestFit="1" customWidth="1"/>
    <col min="2" max="2" width="19.8515625" style="36" bestFit="1" customWidth="1"/>
    <col min="3" max="3" width="19.8515625" style="36" customWidth="1"/>
    <col min="4" max="5" width="19.8515625" style="36" bestFit="1" customWidth="1"/>
    <col min="6" max="6" width="19.57421875" style="36" customWidth="1"/>
    <col min="7" max="7" width="20.00390625" style="36" customWidth="1"/>
    <col min="8" max="8" width="20.140625" style="36" customWidth="1"/>
    <col min="9" max="9" width="20.8515625" style="36" customWidth="1"/>
    <col min="10" max="16384" width="9.140625" style="36" customWidth="1"/>
  </cols>
  <sheetData>
    <row r="1" spans="1:9" ht="15">
      <c r="A1" s="373" t="s">
        <v>343</v>
      </c>
      <c r="B1" s="374"/>
      <c r="C1" s="374"/>
      <c r="D1" s="374"/>
      <c r="E1" s="374"/>
      <c r="F1" s="374"/>
      <c r="G1" s="374"/>
      <c r="H1" s="374"/>
      <c r="I1" s="374"/>
    </row>
    <row r="2" spans="1:9" ht="15">
      <c r="A2" s="368" t="s">
        <v>181</v>
      </c>
      <c r="B2" s="370" t="s">
        <v>208</v>
      </c>
      <c r="C2" s="371"/>
      <c r="D2" s="371"/>
      <c r="E2" s="371"/>
      <c r="F2" s="371"/>
      <c r="G2" s="371"/>
      <c r="H2" s="371"/>
      <c r="I2" s="372"/>
    </row>
    <row r="3" spans="1:9" ht="15">
      <c r="A3" s="369"/>
      <c r="B3" s="226">
        <v>43800</v>
      </c>
      <c r="C3" s="226">
        <v>43922</v>
      </c>
      <c r="D3" s="226">
        <v>44044</v>
      </c>
      <c r="E3" s="226">
        <v>44166</v>
      </c>
      <c r="F3" s="226">
        <v>44287</v>
      </c>
      <c r="G3" s="226">
        <v>44409</v>
      </c>
      <c r="H3" s="226">
        <v>44531</v>
      </c>
      <c r="I3" s="226">
        <v>44652</v>
      </c>
    </row>
    <row r="4" spans="1:9" ht="15">
      <c r="A4" s="273" t="s">
        <v>180</v>
      </c>
      <c r="B4" s="274">
        <v>11482861688.353922</v>
      </c>
      <c r="C4" s="274">
        <v>12229572051.443615</v>
      </c>
      <c r="D4" s="275">
        <v>12215661040.127272</v>
      </c>
      <c r="E4" s="275">
        <v>11870336879.766125</v>
      </c>
      <c r="F4" s="276">
        <v>11798396450.118742</v>
      </c>
      <c r="G4" s="276">
        <v>11704707091.411434</v>
      </c>
      <c r="H4" s="276">
        <v>11570625185.47351</v>
      </c>
      <c r="I4" s="276">
        <v>11187276161.99</v>
      </c>
    </row>
    <row r="5" spans="1:9" ht="15">
      <c r="A5" s="54" t="s">
        <v>179</v>
      </c>
      <c r="B5" s="129">
        <f>B7*0.441</f>
        <v>5699576017.228448</v>
      </c>
      <c r="C5" s="129">
        <f aca="true" t="shared" si="0" ref="C5:I5">C7*0.441</f>
        <v>5915572786.757089</v>
      </c>
      <c r="D5" s="129">
        <f t="shared" si="0"/>
        <v>6179924395.8628435</v>
      </c>
      <c r="E5" s="129">
        <f t="shared" si="0"/>
        <v>6099391594.408546</v>
      </c>
      <c r="F5" s="129">
        <f t="shared" si="0"/>
        <v>6168934425.124377</v>
      </c>
      <c r="G5" s="129">
        <f t="shared" si="0"/>
        <v>6110416607.298097</v>
      </c>
      <c r="H5" s="129">
        <f t="shared" si="0"/>
        <v>6326574624.00658</v>
      </c>
      <c r="I5" s="129">
        <f t="shared" si="0"/>
        <v>6216526938.283213</v>
      </c>
    </row>
    <row r="6" spans="1:9" ht="15">
      <c r="A6" s="14" t="s">
        <v>178</v>
      </c>
      <c r="B6" s="129">
        <f>B8*0.455</f>
        <v>12001050894.714905</v>
      </c>
      <c r="C6" s="129">
        <f aca="true" t="shared" si="1" ref="C6:I6">C8*0.455</f>
        <v>12455854588.247839</v>
      </c>
      <c r="D6" s="129">
        <f t="shared" si="1"/>
        <v>13012474432.493841</v>
      </c>
      <c r="E6" s="129">
        <f t="shared" si="1"/>
        <v>12842904231.828815</v>
      </c>
      <c r="F6" s="129">
        <f t="shared" si="1"/>
        <v>12989333904.537886</v>
      </c>
      <c r="G6" s="129">
        <f t="shared" si="1"/>
        <v>12866118544.683393</v>
      </c>
      <c r="H6" s="129">
        <f t="shared" si="1"/>
        <v>13321261760.9468</v>
      </c>
      <c r="I6" s="129">
        <f t="shared" si="1"/>
        <v>13089544897.5837</v>
      </c>
    </row>
    <row r="7" spans="1:9" ht="15">
      <c r="A7" s="14" t="s">
        <v>177</v>
      </c>
      <c r="B7" s="129">
        <f>B8*0.49</f>
        <v>12924208655.84682</v>
      </c>
      <c r="C7" s="129">
        <f aca="true" t="shared" si="2" ref="C7:I7">C8*0.49</f>
        <v>13413997248.882288</v>
      </c>
      <c r="D7" s="129">
        <f t="shared" si="2"/>
        <v>14013434004.224134</v>
      </c>
      <c r="E7" s="129">
        <f t="shared" si="2"/>
        <v>13830819941.969492</v>
      </c>
      <c r="F7" s="129">
        <f t="shared" si="2"/>
        <v>13988513435.656183</v>
      </c>
      <c r="G7" s="129">
        <f t="shared" si="2"/>
        <v>13855819971.197498</v>
      </c>
      <c r="H7" s="129">
        <f t="shared" si="2"/>
        <v>14345974204.096554</v>
      </c>
      <c r="I7" s="129">
        <f t="shared" si="2"/>
        <v>14096432966.6286</v>
      </c>
    </row>
    <row r="8" spans="1:9" ht="15">
      <c r="A8" s="88" t="s">
        <v>176</v>
      </c>
      <c r="B8" s="128">
        <v>26375936032.34045</v>
      </c>
      <c r="C8" s="128">
        <v>27375504589.55569</v>
      </c>
      <c r="D8" s="171">
        <v>28598844906.57987</v>
      </c>
      <c r="E8" s="171">
        <v>28226163146.876514</v>
      </c>
      <c r="F8" s="252">
        <v>28547986603.379967</v>
      </c>
      <c r="G8" s="252">
        <v>28277183614.688774</v>
      </c>
      <c r="H8" s="252">
        <v>29277498375.707253</v>
      </c>
      <c r="I8" s="252">
        <v>28768230544.14</v>
      </c>
    </row>
    <row r="9" spans="1:9" ht="15">
      <c r="A9" s="78" t="s">
        <v>175</v>
      </c>
      <c r="B9" s="127">
        <f>B4/B8</f>
        <v>0.435353713107068</v>
      </c>
      <c r="C9" s="127">
        <f aca="true" t="shared" si="3" ref="C9:I9">C4/C8</f>
        <v>0.44673412361901976</v>
      </c>
      <c r="D9" s="127">
        <f t="shared" si="3"/>
        <v>0.4271382665988988</v>
      </c>
      <c r="E9" s="127">
        <f t="shared" si="3"/>
        <v>0.4205437635288269</v>
      </c>
      <c r="F9" s="127">
        <f t="shared" si="3"/>
        <v>0.41328296156345606</v>
      </c>
      <c r="G9" s="127">
        <f t="shared" si="3"/>
        <v>0.4139276121307691</v>
      </c>
      <c r="H9" s="127">
        <f t="shared" si="3"/>
        <v>0.3952053907404239</v>
      </c>
      <c r="I9" s="127">
        <f t="shared" si="3"/>
        <v>0.3888760605149146</v>
      </c>
    </row>
    <row r="10" spans="1:5" ht="15">
      <c r="A10" s="367" t="s">
        <v>174</v>
      </c>
      <c r="B10" s="367"/>
      <c r="C10" s="367"/>
      <c r="D10" s="367"/>
      <c r="E10" s="367"/>
    </row>
    <row r="11" spans="1:5" ht="24" customHeight="1">
      <c r="A11" s="324" t="s">
        <v>173</v>
      </c>
      <c r="B11" s="324"/>
      <c r="C11" s="324"/>
      <c r="D11" s="324"/>
      <c r="E11" s="324"/>
    </row>
    <row r="12" spans="1:5" ht="15">
      <c r="A12" s="125"/>
      <c r="B12" s="125" t="e">
        <f>B</f>
        <v>#NAME?</v>
      </c>
      <c r="C12" s="125"/>
      <c r="D12" s="125"/>
      <c r="E12" s="125"/>
    </row>
    <row r="13" spans="1:5" ht="15">
      <c r="A13" s="14"/>
      <c r="B13" s="14"/>
      <c r="C13" s="14"/>
      <c r="D13" s="14"/>
      <c r="E13" s="14"/>
    </row>
    <row r="14" spans="1:8" ht="15">
      <c r="A14" s="14"/>
      <c r="B14" s="272"/>
      <c r="C14" s="272"/>
      <c r="D14" s="272"/>
      <c r="E14" s="272"/>
      <c r="F14" s="272"/>
      <c r="G14" s="272"/>
      <c r="H14" s="272"/>
    </row>
    <row r="15" spans="1:8" ht="15">
      <c r="A15" s="14"/>
      <c r="B15" s="272"/>
      <c r="C15" s="272"/>
      <c r="D15" s="272"/>
      <c r="E15" s="272"/>
      <c r="F15" s="272"/>
      <c r="G15" s="272"/>
      <c r="H15" s="272"/>
    </row>
    <row r="16" spans="1:8" ht="15">
      <c r="A16" s="14"/>
      <c r="B16" s="272"/>
      <c r="C16" s="272"/>
      <c r="D16" s="272"/>
      <c r="E16" s="272"/>
      <c r="F16" s="272"/>
      <c r="G16" s="272"/>
      <c r="H16" s="272"/>
    </row>
    <row r="17" spans="1:5" ht="15">
      <c r="A17" s="14"/>
      <c r="B17" s="14"/>
      <c r="C17" s="14"/>
      <c r="D17" s="14"/>
      <c r="E17" s="14"/>
    </row>
    <row r="18" spans="1:5" ht="15">
      <c r="A18" s="14"/>
      <c r="B18" s="14"/>
      <c r="C18" s="14"/>
      <c r="D18" s="14"/>
      <c r="E18" s="14"/>
    </row>
  </sheetData>
  <sheetProtection/>
  <mergeCells count="5">
    <mergeCell ref="A10:E10"/>
    <mergeCell ref="A11:E11"/>
    <mergeCell ref="A2:A3"/>
    <mergeCell ref="B2:I2"/>
    <mergeCell ref="A1:I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="85" zoomScaleNormal="85" zoomScalePageLayoutView="0" workbookViewId="0" topLeftCell="A1">
      <selection activeCell="L24" sqref="L24"/>
    </sheetView>
  </sheetViews>
  <sheetFormatPr defaultColWidth="9.140625" defaultRowHeight="15"/>
  <cols>
    <col min="1" max="1" width="80.28125" style="36" customWidth="1"/>
    <col min="2" max="8" width="11.57421875" style="36" bestFit="1" customWidth="1"/>
    <col min="9" max="16384" width="9.140625" style="36" customWidth="1"/>
  </cols>
  <sheetData>
    <row r="1" spans="1:10" ht="14.25" customHeight="1">
      <c r="A1" s="325" t="s">
        <v>334</v>
      </c>
      <c r="B1" s="325"/>
      <c r="C1" s="325"/>
      <c r="D1" s="325"/>
      <c r="E1" s="325"/>
      <c r="F1" s="325"/>
      <c r="G1" s="325"/>
      <c r="H1" s="325"/>
      <c r="I1" s="325"/>
      <c r="J1" s="325"/>
    </row>
    <row r="2" spans="1:10" ht="15">
      <c r="A2" s="321" t="s">
        <v>1</v>
      </c>
      <c r="B2" s="326" t="s">
        <v>132</v>
      </c>
      <c r="C2" s="327"/>
      <c r="D2" s="327"/>
      <c r="E2" s="327"/>
      <c r="F2" s="327"/>
      <c r="G2" s="327"/>
      <c r="H2" s="327"/>
      <c r="I2" s="327"/>
      <c r="J2" s="327"/>
    </row>
    <row r="3" spans="1:10" ht="15">
      <c r="A3" s="322"/>
      <c r="B3" s="2">
        <v>2011</v>
      </c>
      <c r="C3" s="1">
        <v>2012</v>
      </c>
      <c r="D3" s="3">
        <v>2013</v>
      </c>
      <c r="E3" s="3">
        <v>2014</v>
      </c>
      <c r="F3" s="3">
        <v>2015</v>
      </c>
      <c r="G3" s="3">
        <v>2016</v>
      </c>
      <c r="H3" s="3">
        <v>2017</v>
      </c>
      <c r="I3" s="3">
        <v>2018</v>
      </c>
      <c r="J3" s="233">
        <v>2019</v>
      </c>
    </row>
    <row r="4" spans="1:10" ht="15">
      <c r="A4" s="4" t="s">
        <v>3</v>
      </c>
      <c r="B4" s="69">
        <v>37.73785668462813</v>
      </c>
      <c r="C4" s="69">
        <v>-21.48700597216794</v>
      </c>
      <c r="D4" s="69">
        <v>5.7141581495501415</v>
      </c>
      <c r="E4" s="69">
        <v>42.54957628164606</v>
      </c>
      <c r="F4" s="69">
        <v>-28.783579427808082</v>
      </c>
      <c r="G4" s="69">
        <v>-3.034738264759096</v>
      </c>
      <c r="H4" s="69">
        <v>20.296280103406204</v>
      </c>
      <c r="I4" s="69">
        <v>-6.93923325220096</v>
      </c>
      <c r="J4" s="247">
        <v>1.1557486414697227</v>
      </c>
    </row>
    <row r="5" spans="1:10" ht="15">
      <c r="A5" s="6" t="s">
        <v>4</v>
      </c>
      <c r="B5" s="70">
        <v>48.119496176520556</v>
      </c>
      <c r="C5" s="70">
        <v>-23.15606989278872</v>
      </c>
      <c r="D5" s="70">
        <v>-3.334478114660999</v>
      </c>
      <c r="E5" s="70">
        <v>53.31957390755873</v>
      </c>
      <c r="F5" s="70">
        <v>-37.133195418058605</v>
      </c>
      <c r="G5" s="70">
        <v>-7.056110012799821</v>
      </c>
      <c r="H5" s="70">
        <v>25.88443963430864</v>
      </c>
      <c r="I5" s="70">
        <v>-4.458697535968481</v>
      </c>
      <c r="J5" s="248">
        <v>1.6444108084761488</v>
      </c>
    </row>
    <row r="6" spans="1:10" ht="15">
      <c r="A6" s="6" t="s">
        <v>5</v>
      </c>
      <c r="B6" s="70">
        <v>14.35987020496523</v>
      </c>
      <c r="C6" s="70">
        <v>-18.397510358614888</v>
      </c>
      <c r="D6" s="70">
        <v>19.537623458966014</v>
      </c>
      <c r="E6" s="70">
        <v>9.323526612665445</v>
      </c>
      <c r="F6" s="70">
        <v>-12.749364210856672</v>
      </c>
      <c r="G6" s="70">
        <v>14.29462550484395</v>
      </c>
      <c r="H6" s="70">
        <v>2.7934536847708635</v>
      </c>
      <c r="I6" s="70">
        <v>-15.552286586885577</v>
      </c>
      <c r="J6" s="248">
        <v>0.2680252783660464</v>
      </c>
    </row>
    <row r="7" spans="1:10" ht="15">
      <c r="A7" s="6" t="s">
        <v>6</v>
      </c>
      <c r="B7" s="70">
        <v>36.86038639364335</v>
      </c>
      <c r="C7" s="70">
        <v>1.146324404705501</v>
      </c>
      <c r="D7" s="70">
        <v>113.24033728053293</v>
      </c>
      <c r="E7" s="70">
        <v>68.72266773863826</v>
      </c>
      <c r="F7" s="70">
        <v>38.17725191657546</v>
      </c>
      <c r="G7" s="70">
        <v>-3.5880698022878965</v>
      </c>
      <c r="H7" s="70">
        <v>52.116183453409604</v>
      </c>
      <c r="I7" s="70">
        <v>3.7392397869521865</v>
      </c>
      <c r="J7" s="246">
        <v>-1.9541455944448005</v>
      </c>
    </row>
    <row r="8" spans="1:10" ht="15">
      <c r="A8" s="4" t="s">
        <v>7</v>
      </c>
      <c r="B8" s="69">
        <v>8.879881726436878</v>
      </c>
      <c r="C8" s="69">
        <v>1.657965148039131</v>
      </c>
      <c r="D8" s="69">
        <v>3.9038036441336965</v>
      </c>
      <c r="E8" s="69">
        <v>-6.839981082853197</v>
      </c>
      <c r="F8" s="69">
        <v>-7.4977960919088265</v>
      </c>
      <c r="G8" s="69">
        <v>-4.680822326313083</v>
      </c>
      <c r="H8" s="69">
        <v>-8.502653058642007</v>
      </c>
      <c r="I8" s="69">
        <v>2.6807441061938553</v>
      </c>
      <c r="J8" s="247">
        <v>4.118968782040455</v>
      </c>
    </row>
    <row r="9" spans="1:10" ht="15">
      <c r="A9" s="6" t="s">
        <v>8</v>
      </c>
      <c r="B9" s="70">
        <v>-5.691227626665674</v>
      </c>
      <c r="C9" s="70">
        <v>11.212346053974498</v>
      </c>
      <c r="D9" s="70">
        <v>-17.60390281945344</v>
      </c>
      <c r="E9" s="70">
        <v>-7.291633424233057</v>
      </c>
      <c r="F9" s="70">
        <v>-21.351457263182994</v>
      </c>
      <c r="G9" s="70">
        <v>-12.50143194671336</v>
      </c>
      <c r="H9" s="70">
        <v>-13.761712116435888</v>
      </c>
      <c r="I9" s="70">
        <v>36.58427085121252</v>
      </c>
      <c r="J9" s="246">
        <v>0.8194227346180583</v>
      </c>
    </row>
    <row r="10" spans="1:10" ht="15">
      <c r="A10" s="6" t="s">
        <v>9</v>
      </c>
      <c r="B10" s="70">
        <v>8.37364015176738</v>
      </c>
      <c r="C10" s="70">
        <v>0.22490222467372867</v>
      </c>
      <c r="D10" s="70">
        <v>7.813817857231142</v>
      </c>
      <c r="E10" s="70">
        <v>-5.094422486219353</v>
      </c>
      <c r="F10" s="70">
        <v>-3.1620141019403136</v>
      </c>
      <c r="G10" s="70">
        <v>-6.251906434368804</v>
      </c>
      <c r="H10" s="70">
        <v>-7.970567471549961</v>
      </c>
      <c r="I10" s="70">
        <v>4.0578103725473325</v>
      </c>
      <c r="J10" s="246">
        <v>4.7659331576284325</v>
      </c>
    </row>
    <row r="11" spans="1:10" ht="28.5">
      <c r="A11" s="6" t="s">
        <v>10</v>
      </c>
      <c r="B11" s="70">
        <v>-2.5685969685533494</v>
      </c>
      <c r="C11" s="70">
        <v>3.844770806222808</v>
      </c>
      <c r="D11" s="70">
        <v>9.777899654660072</v>
      </c>
      <c r="E11" s="70">
        <v>-5.390800110627813</v>
      </c>
      <c r="F11" s="70">
        <v>0.7880975174328508</v>
      </c>
      <c r="G11" s="70">
        <v>5.220946055125109</v>
      </c>
      <c r="H11" s="70">
        <v>-8.635107520767571</v>
      </c>
      <c r="I11" s="70">
        <v>3.1959209980472414</v>
      </c>
      <c r="J11" s="246">
        <v>2.5860862158987308</v>
      </c>
    </row>
    <row r="12" spans="1:10" ht="15">
      <c r="A12" s="6" t="s">
        <v>11</v>
      </c>
      <c r="B12" s="70">
        <v>11.85009695036503</v>
      </c>
      <c r="C12" s="70">
        <v>1.7350790703709373</v>
      </c>
      <c r="D12" s="70">
        <v>1.4872532232286018</v>
      </c>
      <c r="E12" s="70">
        <v>-7.693627408627879</v>
      </c>
      <c r="F12" s="70">
        <v>-11.403056837419278</v>
      </c>
      <c r="G12" s="70">
        <v>-7.42603003943384</v>
      </c>
      <c r="H12" s="70">
        <v>-8.654787980701716</v>
      </c>
      <c r="I12" s="70">
        <v>1.7755847484068221</v>
      </c>
      <c r="J12" s="246">
        <v>4.327539445214645</v>
      </c>
    </row>
    <row r="13" spans="1:10" ht="15">
      <c r="A13" s="4" t="s">
        <v>12</v>
      </c>
      <c r="B13" s="69">
        <v>3.015614501680952</v>
      </c>
      <c r="C13" s="69">
        <v>0.5828654958783153</v>
      </c>
      <c r="D13" s="69">
        <v>3.6784728665464117</v>
      </c>
      <c r="E13" s="69">
        <v>2.399106238279991</v>
      </c>
      <c r="F13" s="69">
        <v>0.04443268483851348</v>
      </c>
      <c r="G13" s="69">
        <v>0.5878043978595038</v>
      </c>
      <c r="H13" s="69">
        <v>4.54021835384566</v>
      </c>
      <c r="I13" s="69">
        <v>2.904757285823445</v>
      </c>
      <c r="J13" s="247">
        <v>1.760606868622805</v>
      </c>
    </row>
    <row r="14" spans="1:10" ht="15">
      <c r="A14" s="6" t="s">
        <v>13</v>
      </c>
      <c r="B14" s="70">
        <v>-1.2957889804049438</v>
      </c>
      <c r="C14" s="70">
        <v>0.7603324259247479</v>
      </c>
      <c r="D14" s="70">
        <v>0.6962542742165123</v>
      </c>
      <c r="E14" s="70">
        <v>0.5448956819408934</v>
      </c>
      <c r="F14" s="70">
        <v>-8.425534131623703</v>
      </c>
      <c r="G14" s="70">
        <v>-9.94536610003336</v>
      </c>
      <c r="H14" s="70">
        <v>-3.861740041960071</v>
      </c>
      <c r="I14" s="70">
        <v>-1.287133279104391</v>
      </c>
      <c r="J14" s="246">
        <v>0.9706048158161451</v>
      </c>
    </row>
    <row r="15" spans="1:10" ht="15">
      <c r="A15" s="6" t="s">
        <v>14</v>
      </c>
      <c r="B15" s="70">
        <v>2.073814424924758</v>
      </c>
      <c r="C15" s="70">
        <v>-1.5123622407132942</v>
      </c>
      <c r="D15" s="70">
        <v>3.185318182822394</v>
      </c>
      <c r="E15" s="70">
        <v>1.93487129566281</v>
      </c>
      <c r="F15" s="70">
        <v>-1.1063214995528425</v>
      </c>
      <c r="G15" s="70">
        <v>-7.3327871152732875</v>
      </c>
      <c r="H15" s="70">
        <v>-2.7956221633471556</v>
      </c>
      <c r="I15" s="70">
        <v>2.6159360057095293</v>
      </c>
      <c r="J15" s="246">
        <v>-2.3138037958482793</v>
      </c>
    </row>
    <row r="16" spans="1:10" ht="15">
      <c r="A16" s="6" t="s">
        <v>15</v>
      </c>
      <c r="B16" s="70">
        <v>8.14996964712764</v>
      </c>
      <c r="C16" s="70">
        <v>2.2636323875927733</v>
      </c>
      <c r="D16" s="70">
        <v>-0.49732593153767324</v>
      </c>
      <c r="E16" s="70">
        <v>0.6835561205458918</v>
      </c>
      <c r="F16" s="70">
        <v>-7.634067994066651</v>
      </c>
      <c r="G16" s="70">
        <v>-3.482143990965969</v>
      </c>
      <c r="H16" s="70">
        <v>5.085833289102393</v>
      </c>
      <c r="I16" s="70">
        <v>2.4063858122703286</v>
      </c>
      <c r="J16" s="246">
        <v>7.103251744990491</v>
      </c>
    </row>
    <row r="17" spans="1:10" ht="15">
      <c r="A17" s="6" t="s">
        <v>16</v>
      </c>
      <c r="B17" s="70">
        <v>-2.2962602915692187</v>
      </c>
      <c r="C17" s="70">
        <v>6.274856648858895</v>
      </c>
      <c r="D17" s="70">
        <v>1.9820910587675211</v>
      </c>
      <c r="E17" s="70">
        <v>0.3663304601362105</v>
      </c>
      <c r="F17" s="70">
        <v>-2.6137308351483535</v>
      </c>
      <c r="G17" s="70">
        <v>1.7537877594453466</v>
      </c>
      <c r="H17" s="70">
        <v>2.7987834428813585</v>
      </c>
      <c r="I17" s="70">
        <v>7.273147827133686</v>
      </c>
      <c r="J17" s="246">
        <v>5.270107651839484</v>
      </c>
    </row>
    <row r="18" spans="1:10" ht="15">
      <c r="A18" s="6" t="s">
        <v>17</v>
      </c>
      <c r="B18" s="70">
        <v>3.726139294578723</v>
      </c>
      <c r="C18" s="70">
        <v>-6.110753250034517</v>
      </c>
      <c r="D18" s="70">
        <v>0.157190299506893</v>
      </c>
      <c r="E18" s="70">
        <v>4.719631635608024</v>
      </c>
      <c r="F18" s="70">
        <v>-1.3854300507528783</v>
      </c>
      <c r="G18" s="70">
        <v>4.692237713457459</v>
      </c>
      <c r="H18" s="70">
        <v>3.3015031657137817</v>
      </c>
      <c r="I18" s="70">
        <v>4.030405610544685</v>
      </c>
      <c r="J18" s="246">
        <v>3.8710152912032614</v>
      </c>
    </row>
    <row r="19" spans="1:10" ht="15">
      <c r="A19" s="6" t="s">
        <v>18</v>
      </c>
      <c r="B19" s="70">
        <v>4.228489953937231</v>
      </c>
      <c r="C19" s="70">
        <v>0.8764410283631952</v>
      </c>
      <c r="D19" s="70">
        <v>8.965129036825182</v>
      </c>
      <c r="E19" s="70">
        <v>1.5860786770840907</v>
      </c>
      <c r="F19" s="70">
        <v>3.781033300678094</v>
      </c>
      <c r="G19" s="70">
        <v>0.24494191827635348</v>
      </c>
      <c r="H19" s="70">
        <v>3.485746751712826</v>
      </c>
      <c r="I19" s="70">
        <v>1.7895861152001258</v>
      </c>
      <c r="J19" s="246">
        <v>-0.15817483126333576</v>
      </c>
    </row>
    <row r="20" spans="1:10" ht="28.5">
      <c r="A20" s="6" t="s">
        <v>19</v>
      </c>
      <c r="B20" s="70">
        <v>15.187297792322262</v>
      </c>
      <c r="C20" s="70">
        <v>-3.194056274105672</v>
      </c>
      <c r="D20" s="70">
        <v>14.187062827887576</v>
      </c>
      <c r="E20" s="70">
        <v>8.699724183367351</v>
      </c>
      <c r="F20" s="70">
        <v>-6.347605378038268</v>
      </c>
      <c r="G20" s="70">
        <v>0.3459636923563325</v>
      </c>
      <c r="H20" s="70">
        <v>-0.40646416896921167</v>
      </c>
      <c r="I20" s="70">
        <v>1.232959711987447</v>
      </c>
      <c r="J20" s="246">
        <v>2.1640523431180725</v>
      </c>
    </row>
    <row r="21" spans="1:10" ht="15">
      <c r="A21" s="6" t="s">
        <v>20</v>
      </c>
      <c r="B21" s="70">
        <v>2.1939304711798613</v>
      </c>
      <c r="C21" s="70">
        <v>2.677712537097343</v>
      </c>
      <c r="D21" s="70">
        <v>2.844092089819772</v>
      </c>
      <c r="E21" s="70">
        <v>0.8242232636358926</v>
      </c>
      <c r="F21" s="70">
        <v>2.4803472402110227</v>
      </c>
      <c r="G21" s="70">
        <v>0.6308509737900092</v>
      </c>
      <c r="H21" s="70">
        <v>0.38764401091999634</v>
      </c>
      <c r="I21" s="70">
        <v>-0.16526266628607011</v>
      </c>
      <c r="J21" s="246">
        <v>0.6511201119432597</v>
      </c>
    </row>
    <row r="22" spans="1:10" ht="15">
      <c r="A22" s="8" t="s">
        <v>21</v>
      </c>
      <c r="B22" s="70">
        <v>2.073645811391356</v>
      </c>
      <c r="C22" s="70">
        <v>2.672396579316594</v>
      </c>
      <c r="D22" s="70">
        <v>-0.1843053878535783</v>
      </c>
      <c r="E22" s="70">
        <v>10.243684890130321</v>
      </c>
      <c r="F22" s="70">
        <v>14.793418967287808</v>
      </c>
      <c r="G22" s="70">
        <v>9.824990813177227</v>
      </c>
      <c r="H22" s="70">
        <v>-0.6682292446491211</v>
      </c>
      <c r="I22" s="70">
        <v>4.703027981102892</v>
      </c>
      <c r="J22" s="246">
        <v>4.703027981102892</v>
      </c>
    </row>
    <row r="23" spans="1:10" ht="15">
      <c r="A23" s="6" t="s">
        <v>22</v>
      </c>
      <c r="B23" s="70">
        <v>-3.7024937890778764</v>
      </c>
      <c r="C23" s="70">
        <v>-3.334485323108638</v>
      </c>
      <c r="D23" s="70">
        <v>17.184848091358607</v>
      </c>
      <c r="E23" s="70">
        <v>5.484964734109488</v>
      </c>
      <c r="F23" s="70">
        <v>-12.994863521987254</v>
      </c>
      <c r="G23" s="70">
        <v>-5.108437402529531</v>
      </c>
      <c r="H23" s="70">
        <v>1.9953381246522461</v>
      </c>
      <c r="I23" s="70">
        <v>9.336716779942256</v>
      </c>
      <c r="J23" s="246">
        <v>4.627952778622224</v>
      </c>
    </row>
    <row r="24" spans="1:10" ht="15">
      <c r="A24" s="6" t="s">
        <v>23</v>
      </c>
      <c r="B24" s="70">
        <v>1.2923997351256489</v>
      </c>
      <c r="C24" s="70">
        <v>-1.8725347061546826</v>
      </c>
      <c r="D24" s="70">
        <v>1.5293436937830585</v>
      </c>
      <c r="E24" s="70">
        <v>3.5026650683642746</v>
      </c>
      <c r="F24" s="70">
        <v>6.735286914873573</v>
      </c>
      <c r="G24" s="70">
        <v>14.154373833199996</v>
      </c>
      <c r="H24" s="70">
        <v>-9.167550192082995</v>
      </c>
      <c r="I24" s="70">
        <v>6.846653343464637</v>
      </c>
      <c r="J24" s="246">
        <v>1.519058724285438</v>
      </c>
    </row>
    <row r="25" spans="1:10" ht="15">
      <c r="A25" s="10" t="s">
        <v>24</v>
      </c>
      <c r="B25" s="71">
        <v>3.5520418474668247</v>
      </c>
      <c r="C25" s="71">
        <v>0.5560969377172542</v>
      </c>
      <c r="D25" s="71">
        <v>3.7015547259342085</v>
      </c>
      <c r="E25" s="71">
        <v>1.9684243454526351</v>
      </c>
      <c r="F25" s="71">
        <v>-0.585120381657489</v>
      </c>
      <c r="G25" s="71">
        <v>0.29289104739000926</v>
      </c>
      <c r="H25" s="71">
        <v>0.3864754900299916</v>
      </c>
      <c r="I25" s="71">
        <v>1.540089252529242</v>
      </c>
      <c r="J25" s="71">
        <v>1.8573819251003654</v>
      </c>
    </row>
    <row r="26" spans="1:10" ht="15" customHeight="1">
      <c r="A26" s="15" t="s">
        <v>25</v>
      </c>
      <c r="B26" s="72">
        <v>4.65952185917522</v>
      </c>
      <c r="C26" s="72">
        <v>1.930172450690515</v>
      </c>
      <c r="D26" s="72">
        <v>3.460761309746929</v>
      </c>
      <c r="E26" s="72">
        <v>2.4485834248245464</v>
      </c>
      <c r="F26" s="72">
        <v>-3.8190317204840007</v>
      </c>
      <c r="G26" s="72">
        <v>-1.8806339815710005</v>
      </c>
      <c r="H26" s="72">
        <v>-0.2078576028090029</v>
      </c>
      <c r="I26" s="72">
        <v>2.47538609107818</v>
      </c>
      <c r="J26" s="244">
        <v>3.6593280769900094</v>
      </c>
    </row>
    <row r="27" spans="1:12" ht="15">
      <c r="A27" s="39" t="s">
        <v>26</v>
      </c>
      <c r="B27" s="79">
        <v>3.725290507041601</v>
      </c>
      <c r="C27" s="79">
        <v>0.7600096658011868</v>
      </c>
      <c r="D27" s="79">
        <v>3.6636392224493886</v>
      </c>
      <c r="E27" s="79">
        <v>2.036948233272451</v>
      </c>
      <c r="F27" s="79">
        <v>-1.0147691478910037</v>
      </c>
      <c r="G27" s="79">
        <v>-0.0026626121660044966</v>
      </c>
      <c r="H27" s="79">
        <v>0.3129329800100056</v>
      </c>
      <c r="I27" s="79">
        <v>1.6513838969242078</v>
      </c>
      <c r="J27" s="243">
        <v>2.0602801433595497</v>
      </c>
      <c r="K27" s="74"/>
      <c r="L27" s="75"/>
    </row>
    <row r="28" spans="1:12" ht="15" customHeight="1">
      <c r="A28" s="37" t="s">
        <v>245</v>
      </c>
      <c r="B28" s="76">
        <v>1.5853216793497493</v>
      </c>
      <c r="C28" s="76">
        <v>1.5346960819857092</v>
      </c>
      <c r="D28" s="76">
        <v>1.516789006530761</v>
      </c>
      <c r="E28" s="76">
        <v>1.530167672159255</v>
      </c>
      <c r="F28" s="76">
        <v>1.5275285892591528</v>
      </c>
      <c r="G28" s="76">
        <v>1.4600336371866973</v>
      </c>
      <c r="H28" s="76">
        <v>1.4127970704000736</v>
      </c>
      <c r="I28" s="76">
        <v>1.4039986257517398</v>
      </c>
      <c r="J28" s="245">
        <v>1.44845130339084</v>
      </c>
      <c r="K28" s="74"/>
      <c r="L28" s="75"/>
    </row>
    <row r="29" spans="1:13" ht="15">
      <c r="A29" s="12" t="s">
        <v>246</v>
      </c>
      <c r="B29" s="77">
        <v>2.106572871272272</v>
      </c>
      <c r="C29" s="77">
        <v>-0.762977037483803</v>
      </c>
      <c r="D29" s="77">
        <v>2.1147735630020037</v>
      </c>
      <c r="E29" s="77">
        <v>0.4991428387566499</v>
      </c>
      <c r="F29" s="77">
        <v>-2.5040476927546407</v>
      </c>
      <c r="G29" s="77">
        <v>-1.4416477078878054</v>
      </c>
      <c r="H29" s="77">
        <v>-1.0845417167880234</v>
      </c>
      <c r="I29" s="77">
        <v>0.2439600750710813</v>
      </c>
      <c r="J29" s="244">
        <v>0.7</v>
      </c>
      <c r="K29" s="75"/>
      <c r="L29" s="75"/>
      <c r="M29" s="75"/>
    </row>
    <row r="30" spans="1:9" ht="24" customHeight="1">
      <c r="A30" s="323" t="s">
        <v>27</v>
      </c>
      <c r="B30" s="323"/>
      <c r="C30" s="323"/>
      <c r="D30" s="323"/>
      <c r="E30" s="323"/>
      <c r="F30" s="323"/>
      <c r="G30" s="323"/>
      <c r="H30" s="323"/>
      <c r="I30" s="323"/>
    </row>
    <row r="31" spans="1:9" s="14" customFormat="1" ht="24" customHeight="1">
      <c r="A31" s="324" t="s">
        <v>30</v>
      </c>
      <c r="B31" s="324"/>
      <c r="C31" s="324"/>
      <c r="D31" s="324"/>
      <c r="E31" s="324"/>
      <c r="F31" s="324"/>
      <c r="G31" s="324"/>
      <c r="H31" s="324"/>
      <c r="I31" s="324"/>
    </row>
    <row r="32" ht="15" customHeight="1"/>
    <row r="33" spans="1:8" ht="15">
      <c r="A33" s="43"/>
      <c r="B33" s="73"/>
      <c r="C33" s="73"/>
      <c r="D33" s="73"/>
      <c r="E33" s="73"/>
      <c r="F33" s="73"/>
      <c r="G33" s="73"/>
      <c r="H33" s="73"/>
    </row>
    <row r="34" ht="15">
      <c r="A34" s="43"/>
    </row>
    <row r="37" spans="12:14" ht="15">
      <c r="L37" s="41"/>
      <c r="M37" s="41"/>
      <c r="N37" s="41"/>
    </row>
    <row r="38" spans="12:14" ht="15">
      <c r="L38" s="41"/>
      <c r="M38" s="41"/>
      <c r="N38" s="41"/>
    </row>
    <row r="39" spans="12:14" ht="15">
      <c r="L39" s="41"/>
      <c r="M39" s="41"/>
      <c r="N39" s="41"/>
    </row>
    <row r="40" spans="12:14" ht="15">
      <c r="L40" s="41"/>
      <c r="M40" s="41"/>
      <c r="N40" s="41"/>
    </row>
    <row r="41" spans="12:14" ht="15">
      <c r="L41" s="9"/>
      <c r="M41" s="41"/>
      <c r="N41" s="41"/>
    </row>
    <row r="42" spans="12:14" ht="15">
      <c r="L42" s="41"/>
      <c r="M42" s="41"/>
      <c r="N42" s="41"/>
    </row>
    <row r="43" spans="12:14" ht="15">
      <c r="L43" s="41"/>
      <c r="M43" s="41"/>
      <c r="N43" s="41"/>
    </row>
    <row r="44" spans="12:14" ht="15">
      <c r="L44" s="41"/>
      <c r="M44" s="41"/>
      <c r="N44" s="41"/>
    </row>
    <row r="45" spans="12:14" ht="15">
      <c r="L45" s="41"/>
      <c r="M45" s="41"/>
      <c r="N45" s="41"/>
    </row>
    <row r="46" spans="12:14" ht="15">
      <c r="L46" s="41"/>
      <c r="M46" s="41"/>
      <c r="N46" s="41"/>
    </row>
    <row r="47" spans="12:14" ht="15">
      <c r="L47" s="41"/>
      <c r="M47" s="41"/>
      <c r="N47" s="41"/>
    </row>
  </sheetData>
  <sheetProtection/>
  <mergeCells count="5">
    <mergeCell ref="A2:A3"/>
    <mergeCell ref="A30:I30"/>
    <mergeCell ref="A31:I31"/>
    <mergeCell ref="A1:J1"/>
    <mergeCell ref="B2:J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="85" zoomScaleNormal="85" zoomScalePageLayoutView="0" workbookViewId="0" topLeftCell="A1">
      <selection activeCell="M19" sqref="M19"/>
    </sheetView>
  </sheetViews>
  <sheetFormatPr defaultColWidth="9.140625" defaultRowHeight="15"/>
  <cols>
    <col min="1" max="1" width="80.140625" style="36" customWidth="1"/>
    <col min="2" max="2" width="11.7109375" style="36" bestFit="1" customWidth="1"/>
    <col min="3" max="9" width="11.57421875" style="36" bestFit="1" customWidth="1"/>
    <col min="10" max="10" width="10.00390625" style="36" bestFit="1" customWidth="1"/>
    <col min="11" max="11" width="10.8515625" style="36" customWidth="1"/>
    <col min="12" max="16384" width="9.140625" style="36" customWidth="1"/>
  </cols>
  <sheetData>
    <row r="1" spans="1:11" ht="14.25" customHeight="1">
      <c r="A1" s="328" t="s">
        <v>332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">
      <c r="A2" s="329" t="s">
        <v>1</v>
      </c>
      <c r="B2" s="331" t="s">
        <v>2</v>
      </c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5">
      <c r="A3" s="322"/>
      <c r="B3" s="1">
        <v>2010</v>
      </c>
      <c r="C3" s="2">
        <v>2011</v>
      </c>
      <c r="D3" s="1">
        <v>2012</v>
      </c>
      <c r="E3" s="3">
        <v>2013</v>
      </c>
      <c r="F3" s="3">
        <v>2014</v>
      </c>
      <c r="G3" s="3">
        <v>2015</v>
      </c>
      <c r="H3" s="3">
        <v>2016</v>
      </c>
      <c r="I3" s="3">
        <v>2017</v>
      </c>
      <c r="J3" s="3">
        <v>2018</v>
      </c>
      <c r="K3" s="3">
        <v>2019</v>
      </c>
    </row>
    <row r="4" spans="1:11" ht="15">
      <c r="A4" s="4" t="s">
        <v>3</v>
      </c>
      <c r="B4" s="5">
        <v>327.8045754670001</v>
      </c>
      <c r="C4" s="5">
        <v>616.4191055075901</v>
      </c>
      <c r="D4" s="5">
        <v>493.36229905834006</v>
      </c>
      <c r="E4" s="5">
        <v>612.2352501368599</v>
      </c>
      <c r="F4" s="5">
        <v>770.0675538766002</v>
      </c>
      <c r="G4" s="5">
        <v>626.6940853391903</v>
      </c>
      <c r="H4" s="5">
        <v>820.7546606078498</v>
      </c>
      <c r="I4" s="5">
        <v>828.31364233576</v>
      </c>
      <c r="J4" s="5">
        <v>1022.6906405193001</v>
      </c>
      <c r="K4" s="239">
        <f>'[1]Agropecuária'!$F$72</f>
        <v>992.3935841020801</v>
      </c>
    </row>
    <row r="5" spans="1:11" ht="15">
      <c r="A5" s="6" t="s">
        <v>4</v>
      </c>
      <c r="B5" s="7">
        <v>218.28851774785002</v>
      </c>
      <c r="C5" s="7">
        <v>483.39680970218984</v>
      </c>
      <c r="D5" s="7">
        <v>370.98613301253005</v>
      </c>
      <c r="E5" s="7">
        <v>431.21124982911</v>
      </c>
      <c r="F5" s="7">
        <v>582.0653304430602</v>
      </c>
      <c r="G5" s="7">
        <v>468.18016387066024</v>
      </c>
      <c r="H5" s="7">
        <v>493.71136820132</v>
      </c>
      <c r="I5" s="7">
        <v>525.73550229346</v>
      </c>
      <c r="J5" s="7">
        <v>776.3036264405</v>
      </c>
      <c r="K5" s="227">
        <v>700.52206809443</v>
      </c>
    </row>
    <row r="6" spans="1:11" ht="15">
      <c r="A6" s="6" t="s">
        <v>5</v>
      </c>
      <c r="B6" s="7">
        <v>96.44648110497002</v>
      </c>
      <c r="C6" s="7">
        <v>112.76790971304004</v>
      </c>
      <c r="D6" s="7">
        <v>104.60447275383001</v>
      </c>
      <c r="E6" s="7">
        <v>157.95012646722</v>
      </c>
      <c r="F6" s="7">
        <v>151.76274751742994</v>
      </c>
      <c r="G6" s="7">
        <v>110.18681479646006</v>
      </c>
      <c r="H6" s="7">
        <v>266.92407141955994</v>
      </c>
      <c r="I6" s="7">
        <v>235.08654077053998</v>
      </c>
      <c r="J6" s="7">
        <v>174.10332718794</v>
      </c>
      <c r="K6" s="227">
        <v>209.11191272559</v>
      </c>
    </row>
    <row r="7" spans="1:11" ht="15">
      <c r="A7" s="6" t="s">
        <v>6</v>
      </c>
      <c r="B7" s="7">
        <v>13.06957661418</v>
      </c>
      <c r="C7" s="7">
        <v>20.254386092359997</v>
      </c>
      <c r="D7" s="7">
        <v>17.771693291979997</v>
      </c>
      <c r="E7" s="7">
        <v>23.07387384053</v>
      </c>
      <c r="F7" s="7">
        <v>36.23947591611</v>
      </c>
      <c r="G7" s="7">
        <v>48.32710667207</v>
      </c>
      <c r="H7" s="7">
        <v>60.11922098696999</v>
      </c>
      <c r="I7" s="7">
        <v>67.49159927176</v>
      </c>
      <c r="J7" s="7">
        <v>72.28368689086001</v>
      </c>
      <c r="K7" s="227">
        <v>82.75960328206001</v>
      </c>
    </row>
    <row r="8" spans="1:11" ht="15">
      <c r="A8" s="4" t="s">
        <v>7</v>
      </c>
      <c r="B8" s="5">
        <v>9184.14892075197</v>
      </c>
      <c r="C8" s="5">
        <v>9376.544959469882</v>
      </c>
      <c r="D8" s="5">
        <v>9705.773894980171</v>
      </c>
      <c r="E8" s="5">
        <v>9690.310703711668</v>
      </c>
      <c r="F8" s="5">
        <v>11346.921785286528</v>
      </c>
      <c r="G8" s="5">
        <v>9996.98394765841</v>
      </c>
      <c r="H8" s="5">
        <v>9662.357224852498</v>
      </c>
      <c r="I8" s="5">
        <v>8448.76823614399</v>
      </c>
      <c r="J8" s="5">
        <v>9541.298290422488</v>
      </c>
      <c r="K8" s="239">
        <f>'[1]Indústria'!$F$72</f>
        <v>9453.608030501258</v>
      </c>
    </row>
    <row r="9" spans="1:11" ht="15">
      <c r="A9" s="6" t="s">
        <v>8</v>
      </c>
      <c r="B9" s="7">
        <v>34.64509823156</v>
      </c>
      <c r="C9" s="7">
        <v>24.06222783129</v>
      </c>
      <c r="D9" s="7">
        <v>23.5845257558</v>
      </c>
      <c r="E9" s="7">
        <v>26.52153306875</v>
      </c>
      <c r="F9" s="7">
        <v>21.80611260721</v>
      </c>
      <c r="G9" s="7">
        <v>14.53440868698</v>
      </c>
      <c r="H9" s="7">
        <v>24.041809234830005</v>
      </c>
      <c r="I9" s="7">
        <v>8.87195463351</v>
      </c>
      <c r="J9" s="7">
        <v>20.927206530330004</v>
      </c>
      <c r="K9" s="240">
        <v>23.946345894809998</v>
      </c>
    </row>
    <row r="10" spans="1:11" ht="15">
      <c r="A10" s="6" t="s">
        <v>9</v>
      </c>
      <c r="B10" s="7">
        <v>1892.271009681709</v>
      </c>
      <c r="C10" s="7">
        <v>2196.7355346518902</v>
      </c>
      <c r="D10" s="7">
        <v>2183.8142250622686</v>
      </c>
      <c r="E10" s="7">
        <v>2035.189492401019</v>
      </c>
      <c r="F10" s="7">
        <v>3078.754491622619</v>
      </c>
      <c r="G10" s="7">
        <v>2556.2278826236898</v>
      </c>
      <c r="H10" s="7">
        <v>2279.6236861385805</v>
      </c>
      <c r="I10" s="7">
        <v>2045.99689011199</v>
      </c>
      <c r="J10" s="7">
        <v>2835.186021550059</v>
      </c>
      <c r="K10" s="240">
        <f>'[1]Tabela32.4'!$F$72</f>
        <v>2205.39030757104</v>
      </c>
    </row>
    <row r="11" spans="1:11" ht="28.5">
      <c r="A11" s="6" t="s">
        <v>10</v>
      </c>
      <c r="B11" s="7">
        <v>1393.5228618314</v>
      </c>
      <c r="C11" s="7">
        <v>1121.6580997192998</v>
      </c>
      <c r="D11" s="7">
        <v>1216.8780917688</v>
      </c>
      <c r="E11" s="7">
        <v>1290.3972811968001</v>
      </c>
      <c r="F11" s="7">
        <v>1571.4243520562</v>
      </c>
      <c r="G11" s="7">
        <v>1938.5059105362598</v>
      </c>
      <c r="H11" s="7">
        <v>1676.6061398048496</v>
      </c>
      <c r="I11" s="7">
        <v>1879.2972564868994</v>
      </c>
      <c r="J11" s="7">
        <v>1814.3166300557498</v>
      </c>
      <c r="K11" s="240">
        <f>'[1]Tabela32.5'!$F$72</f>
        <v>2324.5287581172206</v>
      </c>
    </row>
    <row r="12" spans="1:11" ht="15">
      <c r="A12" s="6" t="s">
        <v>11</v>
      </c>
      <c r="B12" s="7">
        <v>5863.709951007299</v>
      </c>
      <c r="C12" s="7">
        <v>6034.0890972674</v>
      </c>
      <c r="D12" s="7">
        <v>6281.4970523933</v>
      </c>
      <c r="E12" s="7">
        <v>6338.2023970451</v>
      </c>
      <c r="F12" s="7">
        <v>6674.9368290004995</v>
      </c>
      <c r="G12" s="7">
        <v>5487.715745811481</v>
      </c>
      <c r="H12" s="7">
        <v>5682.0855896742405</v>
      </c>
      <c r="I12" s="7">
        <v>4514.60213491159</v>
      </c>
      <c r="J12" s="7">
        <v>4870.86843228635</v>
      </c>
      <c r="K12" s="240">
        <f>'[1]Tabela32.6'!$F$72</f>
        <v>4899.742618918189</v>
      </c>
    </row>
    <row r="13" spans="1:11" ht="15">
      <c r="A13" s="4" t="s">
        <v>12</v>
      </c>
      <c r="B13" s="5">
        <v>112108.26939847805</v>
      </c>
      <c r="C13" s="5">
        <v>121637.96590154071</v>
      </c>
      <c r="D13" s="5">
        <v>128062.68650449556</v>
      </c>
      <c r="E13" s="5">
        <v>140500.38951209688</v>
      </c>
      <c r="F13" s="5">
        <v>159084.77668048296</v>
      </c>
      <c r="G13" s="5">
        <v>175670.37328534416</v>
      </c>
      <c r="H13" s="5">
        <v>195911.31354924693</v>
      </c>
      <c r="I13" s="5">
        <v>206324.70581180908</v>
      </c>
      <c r="J13" s="5">
        <v>215560.92839226834</v>
      </c>
      <c r="K13" s="239">
        <f>'[1]Serviços'!$F$72</f>
        <v>232481.10221482435</v>
      </c>
    </row>
    <row r="14" spans="1:11" ht="15">
      <c r="A14" s="6" t="s">
        <v>13</v>
      </c>
      <c r="B14" s="7">
        <v>8995.640821144902</v>
      </c>
      <c r="C14" s="7">
        <v>9596.7981011798</v>
      </c>
      <c r="D14" s="7">
        <v>12125.559820697401</v>
      </c>
      <c r="E14" s="7">
        <v>11587.5374380717</v>
      </c>
      <c r="F14" s="7">
        <v>12795.827539112499</v>
      </c>
      <c r="G14" s="7">
        <v>12592.061910037512</v>
      </c>
      <c r="H14" s="7">
        <v>12613.123156236441</v>
      </c>
      <c r="I14" s="7">
        <v>12197.968543599</v>
      </c>
      <c r="J14" s="7">
        <v>12636.429645325494</v>
      </c>
      <c r="K14" s="241">
        <v>15612.10465317145</v>
      </c>
    </row>
    <row r="15" spans="1:11" ht="15">
      <c r="A15" s="6" t="s">
        <v>14</v>
      </c>
      <c r="B15" s="7">
        <v>3344.7524631379</v>
      </c>
      <c r="C15" s="7">
        <v>3693.7302571078003</v>
      </c>
      <c r="D15" s="7">
        <v>3914.6038624667</v>
      </c>
      <c r="E15" s="7">
        <v>3946.3586248279007</v>
      </c>
      <c r="F15" s="7">
        <v>3993.5490700405007</v>
      </c>
      <c r="G15" s="7">
        <v>4303.6663355230585</v>
      </c>
      <c r="H15" s="7">
        <v>5332.15899350696</v>
      </c>
      <c r="I15" s="7">
        <v>5490.662729850371</v>
      </c>
      <c r="J15" s="7">
        <v>5874.159995867319</v>
      </c>
      <c r="K15" s="242">
        <f>'[1]Tabela32.8'!$F$72</f>
        <v>5855.43673620843</v>
      </c>
    </row>
    <row r="16" spans="1:11" ht="15">
      <c r="A16" s="6" t="s">
        <v>15</v>
      </c>
      <c r="B16" s="7">
        <v>2380.7962416317996</v>
      </c>
      <c r="C16" s="7">
        <v>2474.7117607700993</v>
      </c>
      <c r="D16" s="7">
        <v>2375.6483765445996</v>
      </c>
      <c r="E16" s="7">
        <v>3077.8427699628996</v>
      </c>
      <c r="F16" s="7">
        <v>3461.3809428441</v>
      </c>
      <c r="G16" s="7">
        <v>3405.2955087390205</v>
      </c>
      <c r="H16" s="7">
        <v>3257.54186677537</v>
      </c>
      <c r="I16" s="7">
        <v>3801.45055494424</v>
      </c>
      <c r="J16" s="7">
        <v>4073.1818475642</v>
      </c>
      <c r="K16" s="240">
        <v>4682.69663715953</v>
      </c>
    </row>
    <row r="17" spans="1:11" ht="15">
      <c r="A17" s="6" t="s">
        <v>16</v>
      </c>
      <c r="B17" s="7">
        <v>4993.9405741971</v>
      </c>
      <c r="C17" s="7">
        <v>4881.9466245518</v>
      </c>
      <c r="D17" s="7">
        <v>5109.4743526703</v>
      </c>
      <c r="E17" s="7">
        <v>6338.5477644541</v>
      </c>
      <c r="F17" s="7">
        <v>5521.159065242399</v>
      </c>
      <c r="G17" s="7">
        <v>6273.587276306721</v>
      </c>
      <c r="H17" s="7">
        <v>6464.967761829179</v>
      </c>
      <c r="I17" s="7">
        <v>6337.84750867003</v>
      </c>
      <c r="J17" s="7">
        <v>6989.217963491011</v>
      </c>
      <c r="K17" s="240">
        <v>7677.756786260069</v>
      </c>
    </row>
    <row r="18" spans="1:11" ht="15">
      <c r="A18" s="6" t="s">
        <v>17</v>
      </c>
      <c r="B18" s="7">
        <v>16620.0065543494</v>
      </c>
      <c r="C18" s="7">
        <v>17629.216931122</v>
      </c>
      <c r="D18" s="7">
        <v>17769.739784859998</v>
      </c>
      <c r="E18" s="7">
        <v>18299.664486414003</v>
      </c>
      <c r="F18" s="7">
        <v>22938.821514169</v>
      </c>
      <c r="G18" s="7">
        <v>26621.018874834295</v>
      </c>
      <c r="H18" s="7">
        <v>33433.1773575616</v>
      </c>
      <c r="I18" s="7">
        <v>36185.57104142002</v>
      </c>
      <c r="J18" s="7">
        <v>36158.27437111766</v>
      </c>
      <c r="K18" s="240">
        <v>40274.45824479079</v>
      </c>
    </row>
    <row r="19" spans="1:11" ht="15">
      <c r="A19" s="6" t="s">
        <v>18</v>
      </c>
      <c r="B19" s="7">
        <v>7870.1839628057705</v>
      </c>
      <c r="C19" s="7">
        <v>9290.78950265326</v>
      </c>
      <c r="D19" s="7">
        <v>9955.11523744395</v>
      </c>
      <c r="E19" s="7">
        <v>11040.246073727601</v>
      </c>
      <c r="F19" s="7">
        <v>13167.8539563867</v>
      </c>
      <c r="G19" s="7">
        <v>14519.469788676251</v>
      </c>
      <c r="H19" s="7">
        <v>14203.05954718273</v>
      </c>
      <c r="I19" s="7">
        <v>15828.69995546651</v>
      </c>
      <c r="J19" s="7">
        <v>16768.84077326619</v>
      </c>
      <c r="K19" s="240">
        <v>16665.407235415973</v>
      </c>
    </row>
    <row r="20" spans="1:11" ht="28.5">
      <c r="A20" s="6" t="s">
        <v>19</v>
      </c>
      <c r="B20" s="7">
        <v>8071.5908694635</v>
      </c>
      <c r="C20" s="7">
        <v>8120.4167962732</v>
      </c>
      <c r="D20" s="7">
        <v>9233.0268324543</v>
      </c>
      <c r="E20" s="7">
        <v>10753.15519355</v>
      </c>
      <c r="F20" s="7">
        <v>13752.6594146223</v>
      </c>
      <c r="G20" s="7">
        <v>13188.17675128622</v>
      </c>
      <c r="H20" s="7">
        <v>14901.934114346797</v>
      </c>
      <c r="I20" s="7">
        <v>14093.353597435862</v>
      </c>
      <c r="J20" s="7">
        <v>14343.562573798881</v>
      </c>
      <c r="K20" s="240">
        <v>16288.06030568156</v>
      </c>
    </row>
    <row r="21" spans="1:11" ht="15">
      <c r="A21" s="6" t="s">
        <v>20</v>
      </c>
      <c r="B21" s="7">
        <v>53848.708424331</v>
      </c>
      <c r="C21" s="7">
        <v>59471.619648831</v>
      </c>
      <c r="D21" s="7">
        <v>60179.416256792996</v>
      </c>
      <c r="E21" s="7">
        <v>66783.401569694</v>
      </c>
      <c r="F21" s="7">
        <v>73725.855841193</v>
      </c>
      <c r="G21" s="7">
        <v>83294.594587277</v>
      </c>
      <c r="H21" s="7">
        <v>92051.447719582</v>
      </c>
      <c r="I21" s="7">
        <v>98002.5863801396</v>
      </c>
      <c r="J21" s="7">
        <v>101792.84145418972</v>
      </c>
      <c r="K21" s="240">
        <v>107219.2487268468</v>
      </c>
    </row>
    <row r="22" spans="1:11" ht="15">
      <c r="A22" s="8" t="s">
        <v>21</v>
      </c>
      <c r="B22" s="7">
        <v>2958.7608325966994</v>
      </c>
      <c r="C22" s="7">
        <v>3253.2358864893004</v>
      </c>
      <c r="D22" s="7">
        <v>3737.7517177540003</v>
      </c>
      <c r="E22" s="7">
        <v>4366.2331735484</v>
      </c>
      <c r="F22" s="7">
        <v>5357.0309765314</v>
      </c>
      <c r="G22" s="7">
        <v>7269.488791758589</v>
      </c>
      <c r="H22" s="7">
        <v>9026.77242724707</v>
      </c>
      <c r="I22" s="7">
        <v>9612.211660687772</v>
      </c>
      <c r="J22" s="7">
        <v>11347.74032511857</v>
      </c>
      <c r="K22" s="240">
        <v>12382.144496465957</v>
      </c>
    </row>
    <row r="23" spans="1:11" ht="15">
      <c r="A23" s="6" t="s">
        <v>22</v>
      </c>
      <c r="B23" s="7">
        <v>2225.7881928737615</v>
      </c>
      <c r="C23" s="7">
        <v>2344.2796089644894</v>
      </c>
      <c r="D23" s="7">
        <v>2690.2903569992513</v>
      </c>
      <c r="E23" s="7">
        <v>3235.52890352302</v>
      </c>
      <c r="F23" s="7">
        <v>3147.968957070579</v>
      </c>
      <c r="G23" s="7">
        <v>2885.654861123801</v>
      </c>
      <c r="H23" s="7">
        <v>2970.113216594201</v>
      </c>
      <c r="I23" s="7">
        <v>3210.21444575556</v>
      </c>
      <c r="J23" s="7">
        <v>3758.579920657241</v>
      </c>
      <c r="K23" s="232">
        <v>4065.7883928238</v>
      </c>
    </row>
    <row r="24" spans="1:11" ht="15">
      <c r="A24" s="6" t="s">
        <v>23</v>
      </c>
      <c r="B24" s="7">
        <v>798.10046194626</v>
      </c>
      <c r="C24" s="7">
        <v>881.22078359796</v>
      </c>
      <c r="D24" s="7">
        <v>972.05990581205</v>
      </c>
      <c r="E24" s="7">
        <v>1071.8735143233</v>
      </c>
      <c r="F24" s="7">
        <v>1222.6694032705</v>
      </c>
      <c r="G24" s="7">
        <v>1317.3585997817</v>
      </c>
      <c r="H24" s="7">
        <v>1657.0173883846</v>
      </c>
      <c r="I24" s="7">
        <v>1564.13939384009</v>
      </c>
      <c r="J24" s="7">
        <v>1818.0995218721</v>
      </c>
      <c r="K24" s="232">
        <v>1758</v>
      </c>
    </row>
    <row r="25" spans="1:11" ht="15">
      <c r="A25" s="10" t="s">
        <v>24</v>
      </c>
      <c r="B25" s="11">
        <v>121620.22289469701</v>
      </c>
      <c r="C25" s="11">
        <v>131630.9299665182</v>
      </c>
      <c r="D25" s="11">
        <v>138261.8226985341</v>
      </c>
      <c r="E25" s="11">
        <v>150802.9354659454</v>
      </c>
      <c r="F25" s="11">
        <v>171201.76601964608</v>
      </c>
      <c r="G25" s="11">
        <v>186294.05131834</v>
      </c>
      <c r="H25" s="11">
        <v>206394.42543470726</v>
      </c>
      <c r="I25" s="11">
        <v>215601.78769028882</v>
      </c>
      <c r="J25" s="11">
        <v>226124.9173232101</v>
      </c>
      <c r="K25" s="11">
        <v>242927.10382942768</v>
      </c>
    </row>
    <row r="26" spans="1:11" ht="15" customHeight="1">
      <c r="A26" s="15" t="s">
        <v>25</v>
      </c>
      <c r="B26" s="16">
        <v>22553.87870008207</v>
      </c>
      <c r="C26" s="16">
        <v>22938.02398832967</v>
      </c>
      <c r="D26" s="16">
        <v>25839.513776082902</v>
      </c>
      <c r="E26" s="16">
        <v>25103.79006620838</v>
      </c>
      <c r="F26" s="16">
        <v>26230.29250765663</v>
      </c>
      <c r="G26" s="16">
        <v>29318.811520062</v>
      </c>
      <c r="H26" s="16">
        <v>29145.61937595837</v>
      </c>
      <c r="I26" s="16">
        <v>29120.46164701006</v>
      </c>
      <c r="J26" s="16">
        <v>28692.28736918696</v>
      </c>
      <c r="K26" s="16">
        <v>30686.60764711862</v>
      </c>
    </row>
    <row r="27" spans="1:11" ht="15">
      <c r="A27" s="39" t="s">
        <v>135</v>
      </c>
      <c r="B27" s="40">
        <v>144174.1015947791</v>
      </c>
      <c r="C27" s="40">
        <v>154568.95395484785</v>
      </c>
      <c r="D27" s="40">
        <v>164101.33647461698</v>
      </c>
      <c r="E27" s="40">
        <v>175906.72553215377</v>
      </c>
      <c r="F27" s="40">
        <v>197432.0585273027</v>
      </c>
      <c r="G27" s="40">
        <v>215612.8628384</v>
      </c>
      <c r="H27" s="40">
        <v>235540.04481066563</v>
      </c>
      <c r="I27" s="40">
        <v>244722.24933729888</v>
      </c>
      <c r="J27" s="40">
        <v>254817.20469239706</v>
      </c>
      <c r="K27" s="228">
        <v>273613.7114765463</v>
      </c>
    </row>
    <row r="28" spans="1:11" ht="15" customHeight="1">
      <c r="A28" s="37" t="s">
        <v>136</v>
      </c>
      <c r="B28" s="38">
        <v>2639.212</v>
      </c>
      <c r="C28" s="38">
        <v>2681.052</v>
      </c>
      <c r="D28" s="38">
        <v>2722.198</v>
      </c>
      <c r="E28" s="38">
        <v>2763.488</v>
      </c>
      <c r="F28" s="38">
        <v>2805.774</v>
      </c>
      <c r="G28" s="38">
        <v>2848.633</v>
      </c>
      <c r="H28" s="38">
        <v>2890.224</v>
      </c>
      <c r="I28" s="38">
        <v>2931.057</v>
      </c>
      <c r="J28" s="38">
        <v>2972.209</v>
      </c>
      <c r="K28" s="237">
        <v>3015.26</v>
      </c>
    </row>
    <row r="29" spans="1:11" ht="15">
      <c r="A29" s="12" t="s">
        <v>29</v>
      </c>
      <c r="B29" s="13">
        <v>54627.70766227915</v>
      </c>
      <c r="C29" s="13">
        <v>57652.35211955898</v>
      </c>
      <c r="D29" s="13">
        <v>60282.65999556865</v>
      </c>
      <c r="E29" s="13">
        <v>63653.87710464231</v>
      </c>
      <c r="F29" s="13">
        <v>70366.34402033189</v>
      </c>
      <c r="G29" s="13">
        <v>75689.94069730991</v>
      </c>
      <c r="H29" s="13">
        <v>81495.42900850244</v>
      </c>
      <c r="I29" s="13">
        <v>83479.35794958612</v>
      </c>
      <c r="J29" s="13">
        <v>85733.27269125324</v>
      </c>
      <c r="K29" s="238">
        <v>90743</v>
      </c>
    </row>
    <row r="30" spans="1:10" ht="24" customHeight="1">
      <c r="A30" s="323" t="s">
        <v>27</v>
      </c>
      <c r="B30" s="323"/>
      <c r="C30" s="323"/>
      <c r="D30" s="323"/>
      <c r="E30" s="323"/>
      <c r="F30" s="323"/>
      <c r="G30" s="323"/>
      <c r="H30" s="323"/>
      <c r="I30" s="323"/>
      <c r="J30" s="323"/>
    </row>
    <row r="31" spans="1:10" ht="15" customHeight="1">
      <c r="A31" s="330" t="s">
        <v>325</v>
      </c>
      <c r="B31" s="330"/>
      <c r="C31" s="330"/>
      <c r="D31" s="330"/>
      <c r="E31" s="330"/>
      <c r="F31" s="330"/>
      <c r="G31" s="330"/>
      <c r="H31" s="330"/>
      <c r="I31" s="330"/>
      <c r="J31" s="330"/>
    </row>
    <row r="32" spans="1:10" s="14" customFormat="1" ht="24" customHeight="1">
      <c r="A32" s="324" t="s">
        <v>137</v>
      </c>
      <c r="B32" s="324"/>
      <c r="C32" s="324"/>
      <c r="D32" s="324"/>
      <c r="E32" s="324"/>
      <c r="F32" s="324"/>
      <c r="G32" s="324"/>
      <c r="H32" s="324"/>
      <c r="I32" s="324"/>
      <c r="J32" s="324"/>
    </row>
    <row r="33" ht="15" customHeight="1"/>
    <row r="34" ht="15">
      <c r="A34" s="43"/>
    </row>
    <row r="35" ht="15">
      <c r="A35" s="43"/>
    </row>
    <row r="36" ht="15">
      <c r="A36" s="43"/>
    </row>
    <row r="38" spans="13:15" ht="15">
      <c r="M38" s="41"/>
      <c r="N38" s="41"/>
      <c r="O38" s="41"/>
    </row>
    <row r="39" spans="13:15" ht="15">
      <c r="M39" s="41"/>
      <c r="N39" s="41"/>
      <c r="O39" s="41"/>
    </row>
    <row r="40" spans="13:15" ht="15">
      <c r="M40" s="41"/>
      <c r="N40" s="41"/>
      <c r="O40" s="41"/>
    </row>
    <row r="41" spans="13:15" ht="15">
      <c r="M41" s="41"/>
      <c r="N41" s="41"/>
      <c r="O41" s="41"/>
    </row>
    <row r="42" spans="13:15" ht="15">
      <c r="M42" s="9"/>
      <c r="N42" s="41"/>
      <c r="O42" s="41"/>
    </row>
    <row r="43" spans="13:15" ht="15">
      <c r="M43" s="41"/>
      <c r="N43" s="41"/>
      <c r="O43" s="41"/>
    </row>
    <row r="44" spans="13:15" ht="15">
      <c r="M44" s="41"/>
      <c r="N44" s="41"/>
      <c r="O44" s="41"/>
    </row>
    <row r="45" spans="13:15" ht="15">
      <c r="M45" s="41"/>
      <c r="N45" s="41"/>
      <c r="O45" s="41"/>
    </row>
    <row r="46" spans="13:15" ht="15">
      <c r="M46" s="41"/>
      <c r="N46" s="41"/>
      <c r="O46" s="41"/>
    </row>
    <row r="47" spans="13:15" ht="15">
      <c r="M47" s="41"/>
      <c r="N47" s="41"/>
      <c r="O47" s="41"/>
    </row>
    <row r="48" spans="13:15" ht="15">
      <c r="M48" s="41"/>
      <c r="N48" s="41"/>
      <c r="O48" s="41"/>
    </row>
  </sheetData>
  <sheetProtection/>
  <mergeCells count="6">
    <mergeCell ref="A1:K1"/>
    <mergeCell ref="A32:J32"/>
    <mergeCell ref="A2:A3"/>
    <mergeCell ref="A30:J30"/>
    <mergeCell ref="A31:J31"/>
    <mergeCell ref="B2:K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37" sqref="A37"/>
    </sheetView>
  </sheetViews>
  <sheetFormatPr defaultColWidth="9.140625" defaultRowHeight="15"/>
  <cols>
    <col min="1" max="1" width="64.140625" style="36" customWidth="1"/>
    <col min="2" max="10" width="9.57421875" style="36" bestFit="1" customWidth="1"/>
    <col min="11" max="11" width="10.7109375" style="36" customWidth="1"/>
    <col min="12" max="16384" width="9.140625" style="36" customWidth="1"/>
  </cols>
  <sheetData>
    <row r="1" spans="1:11" ht="15.75" customHeight="1">
      <c r="A1" s="328" t="s">
        <v>333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" customHeight="1">
      <c r="A2" s="333" t="s">
        <v>31</v>
      </c>
      <c r="B2" s="336" t="s">
        <v>32</v>
      </c>
      <c r="C2" s="328"/>
      <c r="D2" s="328"/>
      <c r="E2" s="328"/>
      <c r="F2" s="328"/>
      <c r="G2" s="328"/>
      <c r="H2" s="328"/>
      <c r="I2" s="328"/>
      <c r="J2" s="328"/>
      <c r="K2" s="328"/>
    </row>
    <row r="3" spans="1:11" ht="15">
      <c r="A3" s="334"/>
      <c r="B3" s="17">
        <v>2010</v>
      </c>
      <c r="C3" s="17">
        <v>2011</v>
      </c>
      <c r="D3" s="17">
        <v>2012</v>
      </c>
      <c r="E3" s="18">
        <v>2013</v>
      </c>
      <c r="F3" s="19">
        <v>2014</v>
      </c>
      <c r="G3" s="19">
        <v>2015</v>
      </c>
      <c r="H3" s="19">
        <v>2016</v>
      </c>
      <c r="I3" s="19">
        <v>2017</v>
      </c>
      <c r="J3" s="19">
        <v>2018</v>
      </c>
      <c r="K3" s="19">
        <v>2019</v>
      </c>
    </row>
    <row r="4" spans="1:11" ht="15">
      <c r="A4" s="24" t="s">
        <v>45</v>
      </c>
      <c r="B4" s="20">
        <v>205252.650704825</v>
      </c>
      <c r="C4" s="20">
        <v>219298.86380902128</v>
      </c>
      <c r="D4" s="20">
        <v>232980.74923442546</v>
      </c>
      <c r="E4" s="20">
        <v>255112.5421852787</v>
      </c>
      <c r="F4" s="20">
        <v>285804.4189825282</v>
      </c>
      <c r="G4" s="21">
        <v>315939.54159287</v>
      </c>
      <c r="H4" s="21">
        <v>348498.7458459718</v>
      </c>
      <c r="I4" s="20">
        <v>354910.63659159257</v>
      </c>
      <c r="J4" s="20">
        <v>375523.42047845206</v>
      </c>
      <c r="K4" s="234">
        <v>398278.71303453523</v>
      </c>
    </row>
    <row r="5" spans="1:11" ht="15">
      <c r="A5" s="24" t="s">
        <v>33</v>
      </c>
      <c r="B5" s="20">
        <v>83632.42781012825</v>
      </c>
      <c r="C5" s="20">
        <v>87667.9338425041</v>
      </c>
      <c r="D5" s="20">
        <v>94718.92653589076</v>
      </c>
      <c r="E5" s="20">
        <v>104309.60671933315</v>
      </c>
      <c r="F5" s="20">
        <v>114602.3856917593</v>
      </c>
      <c r="G5" s="21">
        <v>129645.49027453</v>
      </c>
      <c r="H5" s="21">
        <v>142104.32041126455</v>
      </c>
      <c r="I5" s="20">
        <v>139308.84890130375</v>
      </c>
      <c r="J5" s="20">
        <v>149398.5031552419</v>
      </c>
      <c r="K5" s="235">
        <v>155351.60920510752</v>
      </c>
    </row>
    <row r="6" spans="1:11" ht="15">
      <c r="A6" s="24" t="s">
        <v>34</v>
      </c>
      <c r="B6" s="20">
        <v>121620.22289469675</v>
      </c>
      <c r="C6" s="20">
        <v>131630.92996651717</v>
      </c>
      <c r="D6" s="20">
        <v>138261.8226985347</v>
      </c>
      <c r="E6" s="20">
        <v>150802.93546595</v>
      </c>
      <c r="F6" s="20">
        <v>171201.76601965</v>
      </c>
      <c r="G6" s="21">
        <v>186294.05131834</v>
      </c>
      <c r="H6" s="21">
        <v>206394.42543470653</v>
      </c>
      <c r="I6" s="20">
        <v>215601.78769028885</v>
      </c>
      <c r="J6" s="20">
        <v>226124.91732321013</v>
      </c>
      <c r="K6" s="235">
        <v>242927.10382942768</v>
      </c>
    </row>
    <row r="7" spans="1:11" ht="15">
      <c r="A7" s="63" t="s">
        <v>35</v>
      </c>
      <c r="B7" s="66">
        <v>22553.87870008207</v>
      </c>
      <c r="C7" s="66">
        <v>22938.02398832967</v>
      </c>
      <c r="D7" s="66">
        <v>25839.5137760829</v>
      </c>
      <c r="E7" s="66">
        <v>25103.790066208374</v>
      </c>
      <c r="F7" s="66">
        <v>26230.29250765663</v>
      </c>
      <c r="G7" s="67">
        <v>29318.811520062</v>
      </c>
      <c r="H7" s="67">
        <v>29145.619375958</v>
      </c>
      <c r="I7" s="66">
        <v>29120.46164701006</v>
      </c>
      <c r="J7" s="66">
        <v>28692.28736918696</v>
      </c>
      <c r="K7" s="229">
        <v>30686.60764711862</v>
      </c>
    </row>
    <row r="8" spans="1:11" ht="15">
      <c r="A8" s="22" t="s">
        <v>36</v>
      </c>
      <c r="B8" s="23">
        <v>144174.10159477883</v>
      </c>
      <c r="C8" s="23">
        <v>154568.95395484683</v>
      </c>
      <c r="D8" s="23">
        <v>164101.3364746176</v>
      </c>
      <c r="E8" s="23">
        <v>175906.72553215837</v>
      </c>
      <c r="F8" s="23">
        <v>197432.05852730665</v>
      </c>
      <c r="G8" s="29">
        <v>215612.8628384</v>
      </c>
      <c r="H8" s="29">
        <v>235540.04481067</v>
      </c>
      <c r="I8" s="23">
        <v>244722.2493372989</v>
      </c>
      <c r="J8" s="23">
        <v>254817.2046923971</v>
      </c>
      <c r="K8" s="230">
        <v>273613.7114765463</v>
      </c>
    </row>
    <row r="9" spans="1:11" ht="15">
      <c r="A9" s="24" t="s">
        <v>37</v>
      </c>
      <c r="B9" s="20">
        <v>75922.58346260733</v>
      </c>
      <c r="C9" s="20">
        <v>84407.35575104106</v>
      </c>
      <c r="D9" s="20">
        <v>88577.21705496967</v>
      </c>
      <c r="E9" s="20">
        <v>98843.73522889051</v>
      </c>
      <c r="F9" s="20">
        <v>108810.97035252233</v>
      </c>
      <c r="G9" s="21">
        <v>120835.74696094735</v>
      </c>
      <c r="H9" s="21">
        <v>132641.0532693593</v>
      </c>
      <c r="I9" s="20">
        <v>140354.4475632749</v>
      </c>
      <c r="J9" s="20">
        <v>148683.69901149446</v>
      </c>
      <c r="K9" s="235">
        <v>151898.63744849717</v>
      </c>
    </row>
    <row r="10" spans="1:11" ht="15">
      <c r="A10" s="24" t="s">
        <v>38</v>
      </c>
      <c r="B10" s="25">
        <v>59027.53251308547</v>
      </c>
      <c r="C10" s="25">
        <v>65423.69142769346</v>
      </c>
      <c r="D10" s="25">
        <v>69058.63418684888</v>
      </c>
      <c r="E10" s="25">
        <v>76922.26366500865</v>
      </c>
      <c r="F10" s="25">
        <v>84835.59424591748</v>
      </c>
      <c r="G10" s="26">
        <v>94386.05811638117</v>
      </c>
      <c r="H10" s="26">
        <v>103621.49404463501</v>
      </c>
      <c r="I10" s="25">
        <v>108679.48256528837</v>
      </c>
      <c r="J10" s="25">
        <v>115291.65642618171</v>
      </c>
      <c r="K10" s="236">
        <v>116701.425006471</v>
      </c>
    </row>
    <row r="11" spans="1:11" ht="15">
      <c r="A11" s="24" t="s">
        <v>39</v>
      </c>
      <c r="B11" s="25">
        <v>16895.050949521872</v>
      </c>
      <c r="C11" s="25">
        <v>18983.664323347595</v>
      </c>
      <c r="D11" s="25">
        <v>19518.5828681208</v>
      </c>
      <c r="E11" s="25">
        <v>21921.471563881856</v>
      </c>
      <c r="F11" s="25">
        <v>23975.376106604846</v>
      </c>
      <c r="G11" s="26">
        <v>26449.688844566168</v>
      </c>
      <c r="H11" s="26">
        <v>29019.559224724304</v>
      </c>
      <c r="I11" s="25">
        <v>31674.964997986543</v>
      </c>
      <c r="J11" s="25">
        <v>30813.69793396114</v>
      </c>
      <c r="K11" s="236">
        <v>35197.21244202618</v>
      </c>
    </row>
    <row r="12" spans="1:11" ht="15">
      <c r="A12" s="27" t="s">
        <v>40</v>
      </c>
      <c r="B12" s="25">
        <v>23533.904887515248</v>
      </c>
      <c r="C12" s="25">
        <v>23942.458516788738</v>
      </c>
      <c r="D12" s="25">
        <v>26954.823841619724</v>
      </c>
      <c r="E12" s="25">
        <v>26357.514350606954</v>
      </c>
      <c r="F12" s="25">
        <v>27620.767007076356</v>
      </c>
      <c r="G12" s="26">
        <v>30863.543220240033</v>
      </c>
      <c r="H12" s="26">
        <v>30841.923778852695</v>
      </c>
      <c r="I12" s="25">
        <v>30929.814389470514</v>
      </c>
      <c r="J12" s="25">
        <v>28692.28736918695</v>
      </c>
      <c r="K12" s="236">
        <v>32903.16827348387</v>
      </c>
    </row>
    <row r="13" spans="1:11" ht="15">
      <c r="A13" s="24" t="s">
        <v>41</v>
      </c>
      <c r="B13" s="25">
        <v>22553.87870008207</v>
      </c>
      <c r="C13" s="25">
        <v>22938.02398832967</v>
      </c>
      <c r="D13" s="25">
        <v>25839.513776082902</v>
      </c>
      <c r="E13" s="25">
        <v>25103.79006620838</v>
      </c>
      <c r="F13" s="25">
        <v>26230.292297504613</v>
      </c>
      <c r="G13" s="21">
        <v>29318.811520062</v>
      </c>
      <c r="H13" s="21">
        <v>29145.619375958377</v>
      </c>
      <c r="I13" s="20">
        <v>29120.46164701009</v>
      </c>
      <c r="J13" s="20">
        <v>28692.28736918695</v>
      </c>
      <c r="K13" s="236">
        <v>30686.60764711862</v>
      </c>
    </row>
    <row r="14" spans="1:11" ht="15">
      <c r="A14" s="24" t="s">
        <v>42</v>
      </c>
      <c r="B14" s="25">
        <v>980.0261874331767</v>
      </c>
      <c r="C14" s="25">
        <v>1004.4345284590672</v>
      </c>
      <c r="D14" s="25">
        <v>1115.3100655368203</v>
      </c>
      <c r="E14" s="25">
        <v>1253.7242843985748</v>
      </c>
      <c r="F14" s="25">
        <v>1390.474709571743</v>
      </c>
      <c r="G14" s="26">
        <v>1544.7317001780318</v>
      </c>
      <c r="H14" s="26">
        <v>1696.3044028943168</v>
      </c>
      <c r="I14" s="25">
        <v>1809.352742460426</v>
      </c>
      <c r="J14" s="25">
        <v>2121.410564774188</v>
      </c>
      <c r="K14" s="236">
        <v>2216.560626365248</v>
      </c>
    </row>
    <row r="15" spans="1:11" ht="15">
      <c r="A15" s="63" t="s">
        <v>43</v>
      </c>
      <c r="B15" s="64">
        <v>44717.613244656546</v>
      </c>
      <c r="C15" s="64">
        <v>46219.13968701818</v>
      </c>
      <c r="D15" s="64">
        <v>48569.29557802745</v>
      </c>
      <c r="E15" s="64">
        <v>50705.475952656285</v>
      </c>
      <c r="F15" s="64">
        <v>61000.32095755197</v>
      </c>
      <c r="G15" s="65">
        <v>63913.57265721663</v>
      </c>
      <c r="H15" s="65">
        <v>72057.06776245186</v>
      </c>
      <c r="I15" s="64">
        <v>73437.9873845537</v>
      </c>
      <c r="J15" s="64">
        <v>75319.80774693872</v>
      </c>
      <c r="K15" s="231">
        <v>88811.90575456352</v>
      </c>
    </row>
    <row r="16" spans="1:11" ht="15">
      <c r="A16" s="22" t="s">
        <v>44</v>
      </c>
      <c r="B16" s="23">
        <v>144174.10159477912</v>
      </c>
      <c r="C16" s="23">
        <v>154568.953954848</v>
      </c>
      <c r="D16" s="23">
        <v>164101.33647461684</v>
      </c>
      <c r="E16" s="23">
        <v>175906.72553215374</v>
      </c>
      <c r="F16" s="23">
        <v>197432.05831715066</v>
      </c>
      <c r="G16" s="23">
        <v>215612.86283840402</v>
      </c>
      <c r="H16" s="23">
        <v>235540.04481066388</v>
      </c>
      <c r="I16" s="23">
        <v>244722.24933729914</v>
      </c>
      <c r="J16" s="23">
        <v>254817.20469239433</v>
      </c>
      <c r="K16" s="230">
        <v>273613.7114765445</v>
      </c>
    </row>
    <row r="17" spans="1:10" ht="26.25" customHeight="1">
      <c r="A17" s="335" t="s">
        <v>27</v>
      </c>
      <c r="B17" s="335"/>
      <c r="C17" s="335"/>
      <c r="D17" s="335"/>
      <c r="E17" s="335"/>
      <c r="F17" s="335"/>
      <c r="G17" s="335"/>
      <c r="H17" s="335"/>
      <c r="I17" s="335"/>
      <c r="J17" s="335"/>
    </row>
    <row r="19" ht="15">
      <c r="A19" s="43"/>
    </row>
    <row r="20" ht="15">
      <c r="A20" s="43"/>
    </row>
  </sheetData>
  <sheetProtection/>
  <mergeCells count="4">
    <mergeCell ref="A2:A3"/>
    <mergeCell ref="A17:J17"/>
    <mergeCell ref="B2:K2"/>
    <mergeCell ref="A1:K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69.00390625" style="36" customWidth="1"/>
    <col min="2" max="2" width="19.7109375" style="36" customWidth="1"/>
    <col min="3" max="3" width="22.140625" style="36" customWidth="1"/>
    <col min="4" max="4" width="17.00390625" style="36" customWidth="1"/>
    <col min="5" max="16384" width="9.140625" style="36" customWidth="1"/>
  </cols>
  <sheetData>
    <row r="1" spans="1:8" ht="15">
      <c r="A1" s="325" t="s">
        <v>418</v>
      </c>
      <c r="B1" s="325"/>
      <c r="C1" s="325"/>
      <c r="D1" s="325"/>
      <c r="E1" s="14"/>
      <c r="F1" s="14"/>
      <c r="G1" s="14"/>
      <c r="H1" s="14"/>
    </row>
    <row r="2" spans="1:8" ht="30">
      <c r="A2" s="333" t="s">
        <v>81</v>
      </c>
      <c r="B2" s="339" t="s">
        <v>93</v>
      </c>
      <c r="C2" s="340"/>
      <c r="D2" s="340"/>
      <c r="E2" s="14"/>
      <c r="F2" s="14"/>
      <c r="G2" s="14"/>
      <c r="H2" s="14"/>
    </row>
    <row r="3" spans="1:8" ht="44.25" customHeight="1">
      <c r="A3" s="334"/>
      <c r="B3" s="250" t="s">
        <v>84</v>
      </c>
      <c r="C3" s="32" t="s">
        <v>52</v>
      </c>
      <c r="D3" s="33" t="s">
        <v>85</v>
      </c>
      <c r="E3" s="14"/>
      <c r="F3" s="14"/>
      <c r="G3" s="14"/>
      <c r="H3" s="14"/>
    </row>
    <row r="4" spans="1:8" ht="15.75">
      <c r="A4" s="51" t="s">
        <v>3</v>
      </c>
      <c r="B4" s="255">
        <v>0.38175649023222125</v>
      </c>
      <c r="C4" s="90">
        <v>4.767342954734044</v>
      </c>
      <c r="D4" s="90">
        <v>-0.09605760852233747</v>
      </c>
      <c r="E4" s="14"/>
      <c r="F4" s="14"/>
      <c r="G4" s="14"/>
      <c r="H4" s="14"/>
    </row>
    <row r="5" spans="1:8" ht="15">
      <c r="A5" s="51" t="s">
        <v>7</v>
      </c>
      <c r="B5" s="89">
        <v>4.550559613646321</v>
      </c>
      <c r="C5" s="90">
        <v>2.5414684923378505</v>
      </c>
      <c r="D5" s="90">
        <v>3.3361313318672536</v>
      </c>
      <c r="E5" s="14"/>
      <c r="F5" s="14"/>
      <c r="G5" s="14"/>
      <c r="H5" s="14"/>
    </row>
    <row r="6" spans="1:8" ht="15">
      <c r="A6" s="24" t="s">
        <v>86</v>
      </c>
      <c r="B6" s="258">
        <v>0.14179266839042803</v>
      </c>
      <c r="C6" s="55">
        <v>0.20451674972508105</v>
      </c>
      <c r="D6" s="55">
        <v>0.982410442513082</v>
      </c>
      <c r="E6" s="14"/>
      <c r="F6" s="14"/>
      <c r="G6" s="14"/>
      <c r="H6" s="14"/>
    </row>
    <row r="7" spans="1:8" ht="15">
      <c r="A7" s="24" t="s">
        <v>87</v>
      </c>
      <c r="B7" s="257">
        <v>8.548867890350987</v>
      </c>
      <c r="C7" s="55">
        <v>4.55788595554536</v>
      </c>
      <c r="D7" s="55">
        <v>5.540884076353603</v>
      </c>
      <c r="E7" s="14"/>
      <c r="F7" s="14"/>
      <c r="G7" s="14"/>
      <c r="H7" s="14"/>
    </row>
    <row r="8" spans="1:8" ht="15" customHeight="1">
      <c r="A8" s="52" t="s">
        <v>88</v>
      </c>
      <c r="B8" s="53">
        <v>0.40229160463916</v>
      </c>
      <c r="C8" s="55">
        <v>0.5786468680014423</v>
      </c>
      <c r="D8" s="55">
        <v>0.9755783257831885</v>
      </c>
      <c r="E8" s="14"/>
      <c r="F8" s="14"/>
      <c r="G8" s="14"/>
      <c r="H8" s="14"/>
    </row>
    <row r="9" spans="1:8" ht="15">
      <c r="A9" s="51" t="s">
        <v>82</v>
      </c>
      <c r="B9" s="256">
        <v>2.420040593557049</v>
      </c>
      <c r="C9" s="90">
        <v>2.3589663937171323</v>
      </c>
      <c r="D9" s="90">
        <v>2.8643243045387123</v>
      </c>
      <c r="E9" s="14"/>
      <c r="F9" s="14"/>
      <c r="G9" s="14"/>
      <c r="H9" s="14"/>
    </row>
    <row r="10" spans="1:8" ht="15">
      <c r="A10" s="24" t="s">
        <v>90</v>
      </c>
      <c r="B10" s="53">
        <v>-0.8846702734962797</v>
      </c>
      <c r="C10" s="55">
        <v>-1.1053237669830462</v>
      </c>
      <c r="D10" s="55">
        <v>-4.26506126139018</v>
      </c>
      <c r="E10" s="14"/>
      <c r="F10" s="14"/>
      <c r="G10" s="14"/>
      <c r="H10" s="14"/>
    </row>
    <row r="11" spans="1:8" ht="15">
      <c r="A11" s="24" t="s">
        <v>89</v>
      </c>
      <c r="B11" s="53">
        <v>3.3608982679872446</v>
      </c>
      <c r="C11" s="55">
        <v>1.365850189368345</v>
      </c>
      <c r="D11" s="55">
        <v>2.981678934863785</v>
      </c>
      <c r="E11" s="14"/>
      <c r="F11" s="14"/>
      <c r="G11" s="14"/>
      <c r="H11" s="14"/>
    </row>
    <row r="12" spans="1:8" ht="15" customHeight="1">
      <c r="A12" s="24" t="s">
        <v>91</v>
      </c>
      <c r="B12" s="53">
        <v>1.704633210614892</v>
      </c>
      <c r="C12" s="55">
        <v>1.6276175087726497</v>
      </c>
      <c r="D12" s="55">
        <v>2.1296059137839274</v>
      </c>
      <c r="E12" s="14"/>
      <c r="F12" s="14"/>
      <c r="G12" s="14"/>
      <c r="H12" s="14"/>
    </row>
    <row r="13" spans="1:8" ht="15" customHeight="1">
      <c r="A13" s="56" t="s">
        <v>92</v>
      </c>
      <c r="B13" s="57">
        <v>3.723190463567283</v>
      </c>
      <c r="C13" s="58">
        <v>4.845395699826449</v>
      </c>
      <c r="D13" s="55">
        <v>5.536086422076414</v>
      </c>
      <c r="E13" s="14"/>
      <c r="F13" s="14"/>
      <c r="G13" s="14"/>
      <c r="H13" s="14"/>
    </row>
    <row r="14" spans="1:8" ht="15">
      <c r="A14" s="68" t="s">
        <v>83</v>
      </c>
      <c r="B14" s="89">
        <v>2.494623920675032</v>
      </c>
      <c r="C14" s="91">
        <v>2.375907116623255</v>
      </c>
      <c r="D14" s="91">
        <v>2.870591265538036</v>
      </c>
      <c r="E14" s="14"/>
      <c r="F14" s="14"/>
      <c r="G14" s="14"/>
      <c r="H14" s="14"/>
    </row>
    <row r="15" spans="1:8" ht="15">
      <c r="A15" s="335" t="s">
        <v>186</v>
      </c>
      <c r="B15" s="335"/>
      <c r="C15" s="335"/>
      <c r="D15" s="335"/>
      <c r="H15" s="14"/>
    </row>
    <row r="16" spans="1:8" ht="15" customHeight="1">
      <c r="A16" s="337" t="s">
        <v>94</v>
      </c>
      <c r="B16" s="338"/>
      <c r="C16" s="338"/>
      <c r="D16" s="338"/>
      <c r="E16" s="59"/>
      <c r="F16" s="59"/>
      <c r="G16" s="59"/>
      <c r="H16" s="14"/>
    </row>
    <row r="17" spans="1:8" ht="42" customHeight="1">
      <c r="A17" s="324" t="s">
        <v>282</v>
      </c>
      <c r="B17" s="324"/>
      <c r="C17" s="324"/>
      <c r="D17" s="324"/>
      <c r="E17" s="14"/>
      <c r="F17" s="14"/>
      <c r="G17" s="14"/>
      <c r="H17" s="14"/>
    </row>
    <row r="18" spans="1:8" ht="15">
      <c r="A18" s="14"/>
      <c r="B18" s="14"/>
      <c r="C18" s="14"/>
      <c r="D18" s="14"/>
      <c r="E18" s="14"/>
      <c r="F18" s="14"/>
      <c r="G18" s="14"/>
      <c r="H18" s="14"/>
    </row>
    <row r="19" spans="1:8" ht="15">
      <c r="A19" s="43"/>
      <c r="B19" s="14"/>
      <c r="C19" s="14"/>
      <c r="D19" s="14"/>
      <c r="E19" s="14"/>
      <c r="F19" s="14"/>
      <c r="G19" s="14"/>
      <c r="H19" s="14"/>
    </row>
    <row r="20" spans="1:8" ht="15">
      <c r="A20" s="43"/>
      <c r="B20" s="14"/>
      <c r="C20" s="14"/>
      <c r="D20" s="14"/>
      <c r="E20" s="14"/>
      <c r="F20" s="14"/>
      <c r="G20" s="14"/>
      <c r="H20" s="14"/>
    </row>
    <row r="21" spans="1:8" ht="15">
      <c r="A21" s="14"/>
      <c r="B21" s="14"/>
      <c r="C21" s="14"/>
      <c r="D21" s="14"/>
      <c r="E21" s="14"/>
      <c r="F21" s="14"/>
      <c r="G21" s="14"/>
      <c r="H21" s="14"/>
    </row>
    <row r="22" spans="1:8" ht="15">
      <c r="A22" s="14"/>
      <c r="B22" s="14"/>
      <c r="C22" s="14"/>
      <c r="D22" s="14"/>
      <c r="E22" s="14"/>
      <c r="F22" s="14"/>
      <c r="G22" s="14"/>
      <c r="H22" s="14"/>
    </row>
    <row r="23" spans="1:8" ht="15">
      <c r="A23" s="60"/>
      <c r="B23" s="14"/>
      <c r="C23" s="14"/>
      <c r="D23" s="14"/>
      <c r="E23" s="14"/>
      <c r="F23" s="14"/>
      <c r="G23" s="14"/>
      <c r="H23" s="14"/>
    </row>
    <row r="50" spans="1:4" ht="15">
      <c r="A50" s="50" t="s">
        <v>67</v>
      </c>
      <c r="B50" s="44">
        <v>-0.1</v>
      </c>
      <c r="C50" s="44">
        <v>-1.6</v>
      </c>
      <c r="D50" s="44">
        <v>-0.8</v>
      </c>
    </row>
    <row r="51" spans="1:4" ht="15">
      <c r="A51" s="42" t="s">
        <v>46</v>
      </c>
      <c r="B51" s="14"/>
      <c r="C51" s="14"/>
      <c r="D51" s="14"/>
    </row>
  </sheetData>
  <sheetProtection/>
  <mergeCells count="6">
    <mergeCell ref="A16:D16"/>
    <mergeCell ref="A17:D17"/>
    <mergeCell ref="A1:D1"/>
    <mergeCell ref="A2:A3"/>
    <mergeCell ref="B2:D2"/>
    <mergeCell ref="A15:D1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1"/>
  <sheetViews>
    <sheetView zoomScale="130" zoomScaleNormal="130" zoomScalePageLayoutView="0" workbookViewId="0" topLeftCell="A1">
      <selection activeCell="A1" sqref="A1:D1"/>
    </sheetView>
  </sheetViews>
  <sheetFormatPr defaultColWidth="9.140625" defaultRowHeight="15"/>
  <cols>
    <col min="1" max="1" width="75.140625" style="36" customWidth="1"/>
    <col min="2" max="2" width="13.57421875" style="36" customWidth="1"/>
    <col min="3" max="3" width="23.00390625" style="36" customWidth="1"/>
    <col min="4" max="4" width="15.00390625" style="36" customWidth="1"/>
    <col min="5" max="16384" width="9.140625" style="36" customWidth="1"/>
  </cols>
  <sheetData>
    <row r="1" spans="1:4" ht="15">
      <c r="A1" s="325" t="s">
        <v>416</v>
      </c>
      <c r="B1" s="325"/>
      <c r="C1" s="325"/>
      <c r="D1" s="325"/>
    </row>
    <row r="2" spans="1:5" ht="15.75" customHeight="1">
      <c r="A2" s="333" t="s">
        <v>47</v>
      </c>
      <c r="B2" s="339" t="s">
        <v>48</v>
      </c>
      <c r="C2" s="340"/>
      <c r="D2" s="340"/>
      <c r="E2" s="41"/>
    </row>
    <row r="3" spans="1:4" ht="43.5" customHeight="1">
      <c r="A3" s="334"/>
      <c r="B3" s="32" t="s">
        <v>51</v>
      </c>
      <c r="C3" s="32" t="s">
        <v>52</v>
      </c>
      <c r="D3" s="33" t="s">
        <v>321</v>
      </c>
    </row>
    <row r="4" spans="1:4" ht="15">
      <c r="A4" s="28" t="s">
        <v>54</v>
      </c>
      <c r="B4" s="46">
        <v>12.6</v>
      </c>
      <c r="C4" s="46">
        <v>11.1</v>
      </c>
      <c r="D4" s="46">
        <v>-4.6</v>
      </c>
    </row>
    <row r="5" spans="1:4" ht="15">
      <c r="A5" s="28" t="s">
        <v>55</v>
      </c>
      <c r="B5" s="46">
        <v>-4.9</v>
      </c>
      <c r="C5" s="46">
        <v>-5.6</v>
      </c>
      <c r="D5" s="46">
        <v>-7.9</v>
      </c>
    </row>
    <row r="6" spans="1:4" ht="15">
      <c r="A6" s="24" t="s">
        <v>56</v>
      </c>
      <c r="B6" s="106">
        <v>-1.6</v>
      </c>
      <c r="C6" s="34">
        <v>-4.6</v>
      </c>
      <c r="D6" s="34">
        <v>-8.2</v>
      </c>
    </row>
    <row r="7" spans="1:4" ht="15">
      <c r="A7" s="28" t="s">
        <v>57</v>
      </c>
      <c r="B7" s="46">
        <v>-18.1</v>
      </c>
      <c r="C7" s="46">
        <v>2.8</v>
      </c>
      <c r="D7" s="46">
        <v>-1.8</v>
      </c>
    </row>
    <row r="8" spans="1:4" ht="15">
      <c r="A8" s="28" t="s">
        <v>58</v>
      </c>
      <c r="B8" s="46">
        <v>-25.7</v>
      </c>
      <c r="C8" s="46">
        <v>-19.7</v>
      </c>
      <c r="D8" s="46">
        <v>-23.3</v>
      </c>
    </row>
    <row r="9" spans="1:4" ht="15">
      <c r="A9" s="24" t="s">
        <v>59</v>
      </c>
      <c r="B9" s="106">
        <v>-36.8</v>
      </c>
      <c r="C9" s="34">
        <v>-23</v>
      </c>
      <c r="D9" s="34">
        <v>-25.8</v>
      </c>
    </row>
    <row r="10" spans="1:4" ht="15">
      <c r="A10" s="24" t="s">
        <v>60</v>
      </c>
      <c r="B10" s="106">
        <v>-22.4</v>
      </c>
      <c r="C10" s="34">
        <v>-19.2</v>
      </c>
      <c r="D10" s="34">
        <v>-23.2</v>
      </c>
    </row>
    <row r="11" spans="1:4" ht="14.25" customHeight="1">
      <c r="A11" s="28" t="s">
        <v>61</v>
      </c>
      <c r="B11" s="46">
        <v>-0.8</v>
      </c>
      <c r="C11" s="46">
        <v>6.1</v>
      </c>
      <c r="D11" s="46">
        <v>8</v>
      </c>
    </row>
    <row r="12" spans="1:4" ht="15">
      <c r="A12" s="28" t="s">
        <v>62</v>
      </c>
      <c r="B12" s="46">
        <v>22.4</v>
      </c>
      <c r="C12" s="46">
        <v>-5.7</v>
      </c>
      <c r="D12" s="46">
        <v>-3</v>
      </c>
    </row>
    <row r="13" spans="1:4" ht="15">
      <c r="A13" s="28" t="s">
        <v>63</v>
      </c>
      <c r="B13" s="46">
        <v>-7.9</v>
      </c>
      <c r="C13" s="46">
        <v>13</v>
      </c>
      <c r="D13" s="46">
        <v>-14.9</v>
      </c>
    </row>
    <row r="14" spans="1:4" ht="15.75" customHeight="1">
      <c r="A14" s="28" t="s">
        <v>64</v>
      </c>
      <c r="B14" s="46">
        <v>2.2</v>
      </c>
      <c r="C14" s="46">
        <v>30.9</v>
      </c>
      <c r="D14" s="46">
        <v>28.3</v>
      </c>
    </row>
    <row r="15" spans="1:4" ht="15">
      <c r="A15" s="28" t="s">
        <v>65</v>
      </c>
      <c r="B15" s="46">
        <v>-10.8</v>
      </c>
      <c r="C15" s="46">
        <v>-9</v>
      </c>
      <c r="D15" s="46">
        <v>-10.1</v>
      </c>
    </row>
    <row r="16" spans="1:4" ht="15">
      <c r="A16" s="22" t="s">
        <v>66</v>
      </c>
      <c r="B16" s="46">
        <v>-18.3</v>
      </c>
      <c r="C16" s="35">
        <v>-12.3</v>
      </c>
      <c r="D16" s="35">
        <v>-10.9</v>
      </c>
    </row>
    <row r="17" spans="1:4" ht="15">
      <c r="A17" s="22" t="s">
        <v>67</v>
      </c>
      <c r="B17" s="269">
        <v>-8.5</v>
      </c>
      <c r="C17" s="35">
        <v>-3.5</v>
      </c>
      <c r="D17" s="35">
        <v>-6.2</v>
      </c>
    </row>
    <row r="18" spans="1:4" ht="15">
      <c r="A18" s="125" t="s">
        <v>204</v>
      </c>
      <c r="B18" s="14"/>
      <c r="C18" s="14"/>
      <c r="D18" s="14"/>
    </row>
    <row r="19" spans="1:4" ht="15">
      <c r="A19" s="14"/>
      <c r="B19" s="14"/>
      <c r="C19" s="14"/>
      <c r="D19" s="14"/>
    </row>
    <row r="20" ht="15">
      <c r="A20" s="43"/>
    </row>
    <row r="21" ht="15">
      <c r="A21" s="43"/>
    </row>
  </sheetData>
  <sheetProtection/>
  <mergeCells count="3">
    <mergeCell ref="B2:D2"/>
    <mergeCell ref="A2:A3"/>
    <mergeCell ref="A1:D1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6"/>
  <sheetViews>
    <sheetView zoomScalePageLayoutView="0" workbookViewId="0" topLeftCell="A4">
      <selection activeCell="E30" sqref="E30"/>
    </sheetView>
  </sheetViews>
  <sheetFormatPr defaultColWidth="9.140625" defaultRowHeight="15"/>
  <cols>
    <col min="1" max="1" width="13.8515625" style="36" customWidth="1"/>
    <col min="2" max="2" width="35.57421875" style="36" customWidth="1"/>
    <col min="3" max="4" width="9.140625" style="36" customWidth="1"/>
    <col min="5" max="5" width="15.00390625" style="36" customWidth="1"/>
    <col min="6" max="6" width="37.421875" style="36" customWidth="1"/>
    <col min="7" max="16384" width="9.140625" style="36" customWidth="1"/>
  </cols>
  <sheetData>
    <row r="1" spans="1:2" ht="15">
      <c r="A1" s="325" t="s">
        <v>182</v>
      </c>
      <c r="B1" s="325"/>
    </row>
    <row r="2" spans="1:2" ht="15" customHeight="1">
      <c r="A2" s="108" t="s">
        <v>139</v>
      </c>
      <c r="B2" s="102" t="s">
        <v>322</v>
      </c>
    </row>
    <row r="3" spans="1:2" ht="15" customHeight="1">
      <c r="A3" s="130">
        <v>42248</v>
      </c>
      <c r="B3" s="134">
        <v>-8.9</v>
      </c>
    </row>
    <row r="4" spans="1:2" ht="15">
      <c r="A4" s="131">
        <v>42278</v>
      </c>
      <c r="B4" s="135">
        <v>-9.8</v>
      </c>
    </row>
    <row r="5" spans="1:2" ht="15">
      <c r="A5" s="130">
        <v>42309</v>
      </c>
      <c r="B5" s="134">
        <v>-11</v>
      </c>
    </row>
    <row r="6" spans="1:2" ht="15">
      <c r="A6" s="131">
        <v>42339</v>
      </c>
      <c r="B6" s="135">
        <v>-12.3</v>
      </c>
    </row>
    <row r="7" spans="1:2" ht="15">
      <c r="A7" s="130">
        <v>42370</v>
      </c>
      <c r="B7" s="134">
        <v>-12.8</v>
      </c>
    </row>
    <row r="8" spans="1:2" ht="15">
      <c r="A8" s="131">
        <v>42401</v>
      </c>
      <c r="B8" s="135">
        <v>-12.6</v>
      </c>
    </row>
    <row r="9" spans="1:2" ht="15">
      <c r="A9" s="130">
        <v>42430</v>
      </c>
      <c r="B9" s="134">
        <v>-13.4</v>
      </c>
    </row>
    <row r="10" spans="1:2" ht="15">
      <c r="A10" s="131">
        <v>42461</v>
      </c>
      <c r="B10" s="135">
        <v>-13.6</v>
      </c>
    </row>
    <row r="11" spans="1:2" ht="15">
      <c r="A11" s="130">
        <v>42491</v>
      </c>
      <c r="B11" s="134">
        <v>-14</v>
      </c>
    </row>
    <row r="12" spans="1:2" ht="15">
      <c r="A12" s="131">
        <v>42522</v>
      </c>
      <c r="B12" s="135">
        <v>-14.6</v>
      </c>
    </row>
    <row r="13" spans="1:2" ht="15">
      <c r="A13" s="130">
        <v>42552</v>
      </c>
      <c r="B13" s="134">
        <v>-15.2</v>
      </c>
    </row>
    <row r="14" spans="1:2" ht="15">
      <c r="A14" s="131">
        <v>42583</v>
      </c>
      <c r="B14" s="135">
        <v>-15.1</v>
      </c>
    </row>
    <row r="15" spans="1:2" ht="15">
      <c r="A15" s="130">
        <v>42614</v>
      </c>
      <c r="B15" s="134">
        <v>-14.6</v>
      </c>
    </row>
    <row r="16" spans="1:2" ht="15">
      <c r="A16" s="131">
        <v>42644</v>
      </c>
      <c r="B16" s="135">
        <v>-14.3</v>
      </c>
    </row>
    <row r="17" spans="1:2" ht="15">
      <c r="A17" s="130">
        <v>42675</v>
      </c>
      <c r="B17" s="134">
        <v>-13.3</v>
      </c>
    </row>
    <row r="18" spans="1:2" ht="15">
      <c r="A18" s="131">
        <v>42705</v>
      </c>
      <c r="B18" s="135">
        <v>-12.2</v>
      </c>
    </row>
    <row r="19" spans="1:2" ht="15">
      <c r="A19" s="130">
        <v>42736</v>
      </c>
      <c r="B19" s="134">
        <v>-11</v>
      </c>
    </row>
    <row r="20" spans="1:2" ht="15">
      <c r="A20" s="131">
        <v>42767</v>
      </c>
      <c r="B20" s="135">
        <v>-10.8</v>
      </c>
    </row>
    <row r="21" spans="1:2" ht="15">
      <c r="A21" s="130">
        <v>42795</v>
      </c>
      <c r="B21" s="134">
        <v>-9.6</v>
      </c>
    </row>
    <row r="22" spans="1:2" ht="15">
      <c r="A22" s="131">
        <v>42826</v>
      </c>
      <c r="B22" s="135">
        <v>-8.4</v>
      </c>
    </row>
    <row r="23" spans="1:2" ht="15">
      <c r="A23" s="130">
        <v>42856</v>
      </c>
      <c r="B23" s="134">
        <v>-6</v>
      </c>
    </row>
    <row r="24" spans="1:2" ht="15">
      <c r="A24" s="131">
        <v>42887</v>
      </c>
      <c r="B24" s="135">
        <v>-3.9</v>
      </c>
    </row>
    <row r="25" spans="1:2" ht="15">
      <c r="A25" s="130">
        <v>42917</v>
      </c>
      <c r="B25" s="134">
        <v>-2.3</v>
      </c>
    </row>
    <row r="26" spans="1:2" ht="15">
      <c r="A26" s="131">
        <v>42948</v>
      </c>
      <c r="B26" s="135">
        <v>-0.6</v>
      </c>
    </row>
    <row r="27" spans="1:2" ht="15">
      <c r="A27" s="130">
        <v>42979</v>
      </c>
      <c r="B27" s="134">
        <v>0.8</v>
      </c>
    </row>
    <row r="28" spans="1:2" ht="15">
      <c r="A28" s="131">
        <v>43009</v>
      </c>
      <c r="B28" s="135">
        <v>2.3</v>
      </c>
    </row>
    <row r="29" spans="1:2" ht="15">
      <c r="A29" s="130">
        <v>43040</v>
      </c>
      <c r="B29" s="134">
        <v>3.1</v>
      </c>
    </row>
    <row r="30" spans="1:2" ht="15">
      <c r="A30" s="131">
        <v>43070</v>
      </c>
      <c r="B30" s="135">
        <v>3.7</v>
      </c>
    </row>
    <row r="31" spans="1:2" ht="15">
      <c r="A31" s="130">
        <v>43101</v>
      </c>
      <c r="B31" s="134">
        <v>4.3</v>
      </c>
    </row>
    <row r="32" spans="1:2" ht="15">
      <c r="A32" s="131">
        <v>43132</v>
      </c>
      <c r="B32" s="135">
        <v>4.8</v>
      </c>
    </row>
    <row r="33" spans="1:2" ht="15">
      <c r="A33" s="130">
        <v>43160</v>
      </c>
      <c r="B33" s="134">
        <v>5</v>
      </c>
    </row>
    <row r="34" spans="1:2" ht="15">
      <c r="A34" s="131">
        <v>43191</v>
      </c>
      <c r="B34" s="135">
        <v>4.9</v>
      </c>
    </row>
    <row r="35" spans="1:2" ht="15">
      <c r="A35" s="130">
        <v>43221</v>
      </c>
      <c r="B35" s="134">
        <v>3.1</v>
      </c>
    </row>
    <row r="36" spans="1:2" ht="15">
      <c r="A36" s="131">
        <v>43252</v>
      </c>
      <c r="B36" s="135">
        <v>1.2</v>
      </c>
    </row>
    <row r="37" spans="1:2" ht="15">
      <c r="A37" s="130">
        <v>43282</v>
      </c>
      <c r="B37" s="134">
        <v>0.6</v>
      </c>
    </row>
    <row r="38" spans="1:2" ht="15">
      <c r="A38" s="131">
        <v>43313</v>
      </c>
      <c r="B38" s="135">
        <v>0</v>
      </c>
    </row>
    <row r="39" spans="1:2" ht="15">
      <c r="A39" s="130">
        <v>43344</v>
      </c>
      <c r="B39" s="134">
        <v>-0.8</v>
      </c>
    </row>
    <row r="40" spans="1:2" ht="15">
      <c r="A40" s="131">
        <v>43374</v>
      </c>
      <c r="B40" s="135">
        <v>-1.5</v>
      </c>
    </row>
    <row r="41" spans="1:2" ht="15">
      <c r="A41" s="130">
        <v>43405</v>
      </c>
      <c r="B41" s="134">
        <v>-1.8</v>
      </c>
    </row>
    <row r="42" spans="1:2" ht="15">
      <c r="A42" s="131">
        <v>43435</v>
      </c>
      <c r="B42" s="135">
        <v>-1.9</v>
      </c>
    </row>
    <row r="43" spans="1:2" ht="15">
      <c r="A43" s="130">
        <v>43466</v>
      </c>
      <c r="B43" s="134">
        <v>-2.2</v>
      </c>
    </row>
    <row r="44" spans="1:2" ht="15">
      <c r="A44" s="131">
        <v>43497</v>
      </c>
      <c r="B44" s="135">
        <v>-1.5</v>
      </c>
    </row>
    <row r="45" spans="1:2" ht="15">
      <c r="A45" s="130">
        <v>43525</v>
      </c>
      <c r="B45" s="134">
        <v>-2.1</v>
      </c>
    </row>
    <row r="46" spans="1:2" ht="15">
      <c r="A46" s="131">
        <v>43556</v>
      </c>
      <c r="B46" s="135">
        <v>-2</v>
      </c>
    </row>
    <row r="47" spans="1:2" ht="15">
      <c r="A47" s="130">
        <v>43586</v>
      </c>
      <c r="B47" s="134">
        <v>-0.9</v>
      </c>
    </row>
    <row r="48" spans="1:2" ht="15">
      <c r="A48" s="131">
        <v>43617</v>
      </c>
      <c r="B48" s="135">
        <v>0.2</v>
      </c>
    </row>
    <row r="49" spans="1:2" ht="15">
      <c r="A49" s="130">
        <v>43647</v>
      </c>
      <c r="B49" s="134">
        <v>1.1</v>
      </c>
    </row>
    <row r="50" spans="1:2" ht="15">
      <c r="A50" s="131">
        <v>43678</v>
      </c>
      <c r="B50" s="135">
        <v>1.1</v>
      </c>
    </row>
    <row r="51" spans="1:2" ht="15">
      <c r="A51" s="130">
        <v>43709</v>
      </c>
      <c r="B51" s="134">
        <v>1.9</v>
      </c>
    </row>
    <row r="52" spans="1:2" ht="15">
      <c r="A52" s="131">
        <v>43739</v>
      </c>
      <c r="B52" s="135">
        <v>3</v>
      </c>
    </row>
    <row r="53" spans="1:2" ht="15">
      <c r="A53" s="130">
        <v>43770</v>
      </c>
      <c r="B53" s="134">
        <v>3.1</v>
      </c>
    </row>
    <row r="54" spans="1:2" ht="15">
      <c r="A54" s="131">
        <v>43800</v>
      </c>
      <c r="B54" s="135">
        <v>3.5</v>
      </c>
    </row>
    <row r="55" spans="1:2" ht="15">
      <c r="A55" s="130">
        <v>43831</v>
      </c>
      <c r="B55" s="134">
        <v>3.9</v>
      </c>
    </row>
    <row r="56" spans="1:2" ht="15">
      <c r="A56" s="131">
        <v>43862</v>
      </c>
      <c r="B56" s="135">
        <v>3.5</v>
      </c>
    </row>
    <row r="57" spans="1:2" ht="15">
      <c r="A57" s="130">
        <v>43891</v>
      </c>
      <c r="B57" s="134">
        <v>2.9</v>
      </c>
    </row>
    <row r="58" spans="1:2" ht="15">
      <c r="A58" s="131">
        <v>43922</v>
      </c>
      <c r="B58" s="135">
        <v>0.5</v>
      </c>
    </row>
    <row r="59" spans="1:2" ht="15">
      <c r="A59" s="130">
        <v>43952</v>
      </c>
      <c r="B59" s="134">
        <v>-1.8</v>
      </c>
    </row>
    <row r="60" spans="1:2" ht="15">
      <c r="A60" s="131">
        <v>43983</v>
      </c>
      <c r="B60" s="135">
        <v>-2.8</v>
      </c>
    </row>
    <row r="61" spans="1:2" ht="15">
      <c r="A61" s="130">
        <v>44013</v>
      </c>
      <c r="B61" s="179">
        <v>-3.5</v>
      </c>
    </row>
    <row r="62" spans="1:2" ht="15">
      <c r="A62" s="131">
        <v>44044</v>
      </c>
      <c r="B62" s="180">
        <v>-3.6</v>
      </c>
    </row>
    <row r="63" spans="1:2" ht="15">
      <c r="A63" s="209">
        <v>44075</v>
      </c>
      <c r="B63" s="210">
        <v>-4</v>
      </c>
    </row>
    <row r="64" spans="1:2" ht="15">
      <c r="A64" s="131">
        <v>44105</v>
      </c>
      <c r="B64" s="135">
        <v>-4.5</v>
      </c>
    </row>
    <row r="65" spans="1:2" ht="15">
      <c r="A65" s="209">
        <v>44136</v>
      </c>
      <c r="B65" s="210">
        <v>-4.6</v>
      </c>
    </row>
    <row r="66" spans="1:2" ht="15">
      <c r="A66" s="131">
        <v>44166</v>
      </c>
      <c r="B66" s="135">
        <v>-5.2</v>
      </c>
    </row>
    <row r="67" spans="1:2" ht="15">
      <c r="A67" s="209">
        <v>44197</v>
      </c>
      <c r="B67" s="210">
        <v>-6.5</v>
      </c>
    </row>
    <row r="68" spans="1:2" ht="15">
      <c r="A68" s="131">
        <v>44228</v>
      </c>
      <c r="B68" s="135">
        <v>-7.5</v>
      </c>
    </row>
    <row r="69" spans="1:2" ht="15">
      <c r="A69" s="209">
        <v>44256</v>
      </c>
      <c r="B69" s="210">
        <v>-6.5</v>
      </c>
    </row>
    <row r="70" spans="1:2" ht="15">
      <c r="A70" s="131">
        <v>44287</v>
      </c>
      <c r="B70" s="135">
        <v>-2.6</v>
      </c>
    </row>
    <row r="71" spans="1:2" ht="15">
      <c r="A71" s="209">
        <v>44317</v>
      </c>
      <c r="B71" s="210">
        <v>0.7</v>
      </c>
    </row>
    <row r="72" spans="1:2" ht="15">
      <c r="A72" s="131">
        <v>44348</v>
      </c>
      <c r="B72" s="135">
        <v>-1.4</v>
      </c>
    </row>
    <row r="73" spans="1:2" ht="15">
      <c r="A73" s="209">
        <v>44378</v>
      </c>
      <c r="B73" s="210">
        <v>2.3</v>
      </c>
    </row>
    <row r="74" spans="1:2" ht="15">
      <c r="A74" s="131">
        <v>44409</v>
      </c>
      <c r="B74" s="135">
        <v>1.6</v>
      </c>
    </row>
    <row r="75" spans="1:2" ht="15">
      <c r="A75" s="209">
        <v>44440</v>
      </c>
      <c r="B75" s="210">
        <v>0.8</v>
      </c>
    </row>
    <row r="76" spans="1:2" ht="15">
      <c r="A76" s="131">
        <v>44470</v>
      </c>
      <c r="B76" s="135">
        <v>-0.4</v>
      </c>
    </row>
    <row r="77" spans="1:2" ht="15">
      <c r="A77" s="209">
        <v>44501</v>
      </c>
      <c r="B77" s="210">
        <v>-1</v>
      </c>
    </row>
    <row r="78" spans="1:2" ht="15">
      <c r="A78" s="131">
        <v>44531</v>
      </c>
      <c r="B78" s="135">
        <v>-2.2</v>
      </c>
    </row>
    <row r="79" spans="1:2" ht="15">
      <c r="A79" s="209">
        <v>44562</v>
      </c>
      <c r="B79" s="210">
        <v>-1.9</v>
      </c>
    </row>
    <row r="80" spans="1:2" ht="15">
      <c r="A80" s="131">
        <v>44593</v>
      </c>
      <c r="B80" s="135">
        <v>-1.3</v>
      </c>
    </row>
    <row r="81" spans="1:2" ht="15">
      <c r="A81" s="209">
        <v>44621</v>
      </c>
      <c r="B81" s="134">
        <v>-1.1</v>
      </c>
    </row>
    <row r="82" spans="1:2" ht="15">
      <c r="A82" s="131">
        <v>44652</v>
      </c>
      <c r="B82" s="135">
        <v>-2.8</v>
      </c>
    </row>
    <row r="83" spans="1:2" ht="15">
      <c r="A83" s="209">
        <v>44682</v>
      </c>
      <c r="B83" s="134">
        <v>-4.2</v>
      </c>
    </row>
    <row r="84" spans="1:2" ht="15">
      <c r="A84" s="131">
        <v>44713</v>
      </c>
      <c r="B84" s="135">
        <v>-5.5</v>
      </c>
    </row>
    <row r="85" spans="1:2" ht="15">
      <c r="A85" s="209">
        <v>44743</v>
      </c>
      <c r="B85" s="134">
        <v>-6.2</v>
      </c>
    </row>
    <row r="86" spans="1:2" ht="15">
      <c r="A86" s="341" t="s">
        <v>185</v>
      </c>
      <c r="B86" s="341"/>
    </row>
  </sheetData>
  <sheetProtection/>
  <mergeCells count="2">
    <mergeCell ref="A1:B1"/>
    <mergeCell ref="A86:B86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74.421875" style="36" customWidth="1"/>
    <col min="2" max="16384" width="9.140625" style="36" customWidth="1"/>
  </cols>
  <sheetData>
    <row r="1" spans="1:8" ht="15">
      <c r="A1" s="328" t="s">
        <v>416</v>
      </c>
      <c r="B1" s="328"/>
      <c r="C1" s="328"/>
      <c r="D1" s="328"/>
      <c r="E1" s="328"/>
      <c r="F1" s="328"/>
      <c r="G1" s="328"/>
      <c r="H1" s="328"/>
    </row>
    <row r="2" spans="1:8" ht="15" customHeight="1">
      <c r="A2" s="340" t="s">
        <v>47</v>
      </c>
      <c r="B2" s="342" t="s">
        <v>163</v>
      </c>
      <c r="C2" s="343"/>
      <c r="D2" s="343"/>
      <c r="E2" s="343"/>
      <c r="F2" s="343"/>
      <c r="G2" s="343"/>
      <c r="H2" s="340"/>
    </row>
    <row r="3" spans="1:8" ht="15">
      <c r="A3" s="334"/>
      <c r="B3" s="264">
        <v>42552</v>
      </c>
      <c r="C3" s="264">
        <v>42917</v>
      </c>
      <c r="D3" s="264">
        <v>43282</v>
      </c>
      <c r="E3" s="264">
        <v>43647</v>
      </c>
      <c r="F3" s="264">
        <v>44013</v>
      </c>
      <c r="G3" s="305">
        <v>44378</v>
      </c>
      <c r="H3" s="306">
        <v>44743</v>
      </c>
    </row>
    <row r="4" spans="1:8" ht="15">
      <c r="A4" s="28" t="s">
        <v>54</v>
      </c>
      <c r="B4" s="46">
        <v>-4.3</v>
      </c>
      <c r="C4" s="46">
        <v>-6.1</v>
      </c>
      <c r="D4" s="46">
        <v>-5</v>
      </c>
      <c r="E4" s="186">
        <v>1.4</v>
      </c>
      <c r="F4" s="186">
        <v>-2.8</v>
      </c>
      <c r="G4" s="186">
        <v>-20.6</v>
      </c>
      <c r="H4" s="186">
        <v>-4.6</v>
      </c>
    </row>
    <row r="5" spans="1:8" ht="15" customHeight="1">
      <c r="A5" s="28" t="s">
        <v>55</v>
      </c>
      <c r="B5" s="46">
        <v>-13.2</v>
      </c>
      <c r="C5" s="46">
        <v>-14.1</v>
      </c>
      <c r="D5" s="46">
        <v>-6.6</v>
      </c>
      <c r="E5" s="186">
        <v>-7.1</v>
      </c>
      <c r="F5" s="186">
        <v>-1.2</v>
      </c>
      <c r="G5" s="186">
        <v>-16</v>
      </c>
      <c r="H5" s="186">
        <v>-7.9</v>
      </c>
    </row>
    <row r="6" spans="1:8" ht="15">
      <c r="A6" s="24" t="s">
        <v>56</v>
      </c>
      <c r="B6" s="106">
        <v>-13.9</v>
      </c>
      <c r="C6" s="106">
        <v>-16.4</v>
      </c>
      <c r="D6" s="106">
        <v>-9.3</v>
      </c>
      <c r="E6" s="187">
        <v>-7.1</v>
      </c>
      <c r="F6" s="187">
        <v>-1.6</v>
      </c>
      <c r="G6" s="36">
        <v>-16.6</v>
      </c>
      <c r="H6" s="36">
        <v>-8.2</v>
      </c>
    </row>
    <row r="7" spans="1:8" ht="15">
      <c r="A7" s="28" t="s">
        <v>57</v>
      </c>
      <c r="B7" s="46">
        <v>-8.8</v>
      </c>
      <c r="C7" s="46">
        <v>-2</v>
      </c>
      <c r="D7" s="46">
        <v>-2.2</v>
      </c>
      <c r="E7" s="186">
        <v>1.9</v>
      </c>
      <c r="F7" s="186">
        <v>-24.5</v>
      </c>
      <c r="G7" s="186">
        <v>9.7</v>
      </c>
      <c r="H7" s="186">
        <v>-1.8</v>
      </c>
    </row>
    <row r="8" spans="1:8" ht="15">
      <c r="A8" s="28" t="s">
        <v>58</v>
      </c>
      <c r="B8" s="46">
        <v>-14</v>
      </c>
      <c r="C8" s="46">
        <v>-1.4</v>
      </c>
      <c r="D8" s="46">
        <v>2.8</v>
      </c>
      <c r="E8" s="186">
        <v>-9.8</v>
      </c>
      <c r="F8" s="186">
        <v>3.4</v>
      </c>
      <c r="G8" s="186">
        <v>47.2</v>
      </c>
      <c r="H8" s="186">
        <v>-23.3</v>
      </c>
    </row>
    <row r="9" spans="1:8" ht="15">
      <c r="A9" s="24" t="s">
        <v>59</v>
      </c>
      <c r="B9" s="106">
        <v>-24.7</v>
      </c>
      <c r="C9" s="106">
        <v>5.1</v>
      </c>
      <c r="D9" s="106">
        <v>19.4</v>
      </c>
      <c r="E9" s="187">
        <v>-14.7</v>
      </c>
      <c r="F9" s="187">
        <v>6.9</v>
      </c>
      <c r="G9" s="187">
        <v>20</v>
      </c>
      <c r="H9" s="187">
        <v>-25.8</v>
      </c>
    </row>
    <row r="10" spans="1:8" ht="15">
      <c r="A10" s="24" t="s">
        <v>60</v>
      </c>
      <c r="B10" s="106">
        <v>-10</v>
      </c>
      <c r="C10" s="106">
        <v>-1.7</v>
      </c>
      <c r="D10" s="106">
        <v>-0.3</v>
      </c>
      <c r="E10" s="187">
        <v>-8</v>
      </c>
      <c r="F10" s="187">
        <v>2.6</v>
      </c>
      <c r="G10" s="187">
        <v>55</v>
      </c>
      <c r="H10" s="187">
        <v>-23.2</v>
      </c>
    </row>
    <row r="11" spans="1:8" ht="15" customHeight="1">
      <c r="A11" s="28" t="s">
        <v>61</v>
      </c>
      <c r="B11" s="46">
        <v>-4.7</v>
      </c>
      <c r="C11" s="46">
        <v>-6.1</v>
      </c>
      <c r="D11" s="46">
        <v>4.4</v>
      </c>
      <c r="E11" s="186">
        <v>9.4</v>
      </c>
      <c r="F11" s="186">
        <v>7.7</v>
      </c>
      <c r="G11" s="186">
        <v>10.6</v>
      </c>
      <c r="H11" s="186">
        <v>8</v>
      </c>
    </row>
    <row r="12" spans="1:8" ht="15">
      <c r="A12" s="28" t="s">
        <v>62</v>
      </c>
      <c r="B12" s="46">
        <v>-20.3</v>
      </c>
      <c r="C12" s="46">
        <v>-9.7</v>
      </c>
      <c r="D12" s="46">
        <v>-25.8</v>
      </c>
      <c r="E12" s="186">
        <v>-26.6</v>
      </c>
      <c r="F12" s="186">
        <v>-28.1</v>
      </c>
      <c r="G12" s="186">
        <v>-21.1</v>
      </c>
      <c r="H12" s="186">
        <v>-3</v>
      </c>
    </row>
    <row r="13" spans="1:8" ht="15" customHeight="1">
      <c r="A13" s="28" t="s">
        <v>63</v>
      </c>
      <c r="B13" s="46">
        <v>-19.5</v>
      </c>
      <c r="C13" s="46">
        <v>14.1</v>
      </c>
      <c r="D13" s="46">
        <v>-14.9</v>
      </c>
      <c r="E13" s="186">
        <v>-18.8</v>
      </c>
      <c r="F13" s="186">
        <v>-40.8</v>
      </c>
      <c r="G13" s="186">
        <v>-9.5</v>
      </c>
      <c r="H13" s="186">
        <v>-14.9</v>
      </c>
    </row>
    <row r="14" spans="1:8" ht="15" customHeight="1">
      <c r="A14" s="28" t="s">
        <v>64</v>
      </c>
      <c r="B14" s="46">
        <v>-2.6</v>
      </c>
      <c r="C14" s="46">
        <v>-1.6</v>
      </c>
      <c r="D14" s="46">
        <v>5.9</v>
      </c>
      <c r="E14" s="186">
        <v>14</v>
      </c>
      <c r="F14" s="186">
        <v>-6.5</v>
      </c>
      <c r="G14" s="186">
        <v>16.8</v>
      </c>
      <c r="H14" s="186">
        <v>28.3</v>
      </c>
    </row>
    <row r="15" spans="1:8" ht="15">
      <c r="A15" s="28" t="s">
        <v>65</v>
      </c>
      <c r="B15" s="46">
        <v>-27.8</v>
      </c>
      <c r="C15" s="46">
        <v>5.9</v>
      </c>
      <c r="D15" s="46">
        <v>3.8</v>
      </c>
      <c r="E15" s="186">
        <v>3.5</v>
      </c>
      <c r="F15" s="186">
        <v>-8.3</v>
      </c>
      <c r="G15" s="186">
        <v>2.9</v>
      </c>
      <c r="H15" s="186">
        <v>-10.1</v>
      </c>
    </row>
    <row r="16" spans="1:8" ht="15">
      <c r="A16" s="22" t="s">
        <v>66</v>
      </c>
      <c r="B16" s="35">
        <v>-9.8</v>
      </c>
      <c r="C16" s="35">
        <v>12</v>
      </c>
      <c r="D16" s="35">
        <v>8.9</v>
      </c>
      <c r="E16" s="186">
        <v>9.1</v>
      </c>
      <c r="F16" s="186">
        <v>5</v>
      </c>
      <c r="G16" s="186">
        <v>16.9</v>
      </c>
      <c r="H16" s="186">
        <v>-10.9</v>
      </c>
    </row>
    <row r="17" spans="1:8" ht="15">
      <c r="A17" s="22" t="s">
        <v>67</v>
      </c>
      <c r="B17" s="35">
        <v>-15.2</v>
      </c>
      <c r="C17" s="35">
        <v>-2.3</v>
      </c>
      <c r="D17" s="35">
        <v>0.6</v>
      </c>
      <c r="E17" s="184">
        <v>1.1</v>
      </c>
      <c r="F17" s="184">
        <v>-3.5</v>
      </c>
      <c r="G17" s="184">
        <v>2.3</v>
      </c>
      <c r="H17" s="184">
        <v>-6.2</v>
      </c>
    </row>
    <row r="18" spans="1:8" ht="15">
      <c r="A18" s="125" t="s">
        <v>204</v>
      </c>
      <c r="H18" s="41"/>
    </row>
  </sheetData>
  <sheetProtection/>
  <mergeCells count="3">
    <mergeCell ref="A2:A3"/>
    <mergeCell ref="B2:H2"/>
    <mergeCell ref="A1:H1"/>
  </mergeCells>
  <printOptions/>
  <pageMargins left="0.511811024" right="0.511811024" top="0.787401575" bottom="0.787401575" header="0.31496062" footer="0.3149606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Costa Coitinho</dc:creator>
  <cp:keywords/>
  <dc:description/>
  <cp:lastModifiedBy>Bruno  Costa Gonçalves</cp:lastModifiedBy>
  <dcterms:created xsi:type="dcterms:W3CDTF">2020-01-16T12:11:02Z</dcterms:created>
  <dcterms:modified xsi:type="dcterms:W3CDTF">2022-09-22T16:54:49Z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